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4575" tabRatio="450" activeTab="0"/>
  </bookViews>
  <sheets>
    <sheet name="Fiche 108H" sheetId="1" r:id="rId1"/>
    <sheet name="Exemple" sheetId="2" r:id="rId2"/>
  </sheets>
  <definedNames>
    <definedName name="_xlnm.Print_Area" localSheetId="1">'Exemple'!$A$1:$J$100</definedName>
    <definedName name="_xlnm.Print_Area" localSheetId="0">'Fiche 108H'!$A$1:$K$133</definedName>
    <definedName name="Animations">'Fiche 108H'!$AJ$10</definedName>
    <definedName name="Autres">'Fiche 108H'!$AL$10:$AL$20</definedName>
    <definedName name="Bray_Dunes">'Fiche 108H'!$AC$30:$AD$30</definedName>
    <definedName name="Conseils">'Fiche 108H'!$AK$10</definedName>
    <definedName name="Dunkerque">'Fiche 108H'!$AC$27:$AQ$27</definedName>
    <definedName name="Excel_BuiltIn_Print_Area_1">0</definedName>
    <definedName name="fonction">'Fiche 108H'!$AB$10:$AB$22</definedName>
    <definedName name="Fort_Mardyck">'Fiche 108H'!$AC$68:$AE$68</definedName>
    <definedName name="Ghyvelde">'Fiche 108H'!$AC$33:$AD$33</definedName>
    <definedName name="Leffrinckoucke">'Fiche 108H'!$AC$28:$AE$28</definedName>
    <definedName name="Saint_Pol">'Fiche 108H'!$AC$67:$AP$67</definedName>
    <definedName name="St_Pol_sur_mer">'Fiche 108H'!$AC$28:$AS$28</definedName>
    <definedName name="Téteghem">'Fiche 108H'!$AC$32:$AE$32</definedName>
    <definedName name="Uxem">'Fiche 108H'!$AC$31</definedName>
    <definedName name="ville">'Fiche 108H'!$AB$27:$AB$29</definedName>
    <definedName name="_xlnm.Print_Area" localSheetId="0">'Fiche 108H'!$A$1:$K$133</definedName>
    <definedName name="Zuydcoote">'Fiche 108H'!$AC$29</definedName>
  </definedNames>
  <calcPr fullCalcOnLoad="1"/>
</workbook>
</file>

<file path=xl/sharedStrings.xml><?xml version="1.0" encoding="utf-8"?>
<sst xmlns="http://schemas.openxmlformats.org/spreadsheetml/2006/main" count="233" uniqueCount="139">
  <si>
    <t>ORGANISATION DES 108H</t>
  </si>
  <si>
    <t>Ville</t>
  </si>
  <si>
    <t>Ecole</t>
  </si>
  <si>
    <t>Prénom</t>
  </si>
  <si>
    <t>Nom</t>
  </si>
  <si>
    <t>Fonction</t>
  </si>
  <si>
    <t>Brigade 3/4 temps</t>
  </si>
  <si>
    <t>Heures</t>
  </si>
  <si>
    <t>heures de service</t>
  </si>
  <si>
    <t>dont</t>
  </si>
  <si>
    <t>à faire d'ici juin 2014.</t>
  </si>
  <si>
    <t xml:space="preserve">En cas de soucis avec ce fichier, envoyez un mail à </t>
  </si>
  <si>
    <t>emmanuel.poirier@ac-lille.fr</t>
  </si>
  <si>
    <t>Heure</t>
  </si>
  <si>
    <t>date</t>
  </si>
  <si>
    <t>Remarques éventuelles</t>
  </si>
  <si>
    <t>Animations pédagogiques
 et formations</t>
  </si>
  <si>
    <t>Conseil d'école</t>
  </si>
  <si>
    <t>travaux en équipes, 
relations avec les parents,
 PPS</t>
  </si>
  <si>
    <t>APC</t>
  </si>
  <si>
    <t>organisation des APC
Liaison école collège
travaux partenariaux et pédagogiques</t>
  </si>
  <si>
    <t>TOTAL</t>
  </si>
  <si>
    <t>Animations pédagogiques</t>
  </si>
  <si>
    <t>Conseils d'école</t>
  </si>
  <si>
    <t>Autres</t>
  </si>
  <si>
    <t>heures indicatives à faire</t>
  </si>
  <si>
    <t>directeur décharge complète</t>
  </si>
  <si>
    <t>à titre indicatif, vous avez fait</t>
  </si>
  <si>
    <t>directeur 1/2 décharge</t>
  </si>
  <si>
    <t>directeur 1/4 de décharge</t>
  </si>
  <si>
    <t>directeur non déchargé</t>
  </si>
  <si>
    <t>adjoint temps plein</t>
  </si>
  <si>
    <t>adjoint 3/4 temps</t>
  </si>
  <si>
    <t>adjoint 1/2 temps</t>
  </si>
  <si>
    <t>adjoint 1/4 temps</t>
  </si>
  <si>
    <t>Admissible</t>
  </si>
  <si>
    <t>à répartir</t>
  </si>
  <si>
    <t>selon</t>
  </si>
  <si>
    <t>vos</t>
  </si>
  <si>
    <t>possibilités.</t>
  </si>
  <si>
    <t>Brigade plein temps</t>
  </si>
  <si>
    <t>Brigade 1/2 temps</t>
  </si>
  <si>
    <t>Brigade 1/4 temps</t>
  </si>
  <si>
    <t>Dunkerque</t>
  </si>
  <si>
    <t>Fort_Mardyck</t>
  </si>
  <si>
    <t>Bray_Dunes</t>
  </si>
  <si>
    <t>Uxem</t>
  </si>
  <si>
    <t>Téteghem</t>
  </si>
  <si>
    <t>Ghyvelde</t>
  </si>
  <si>
    <t>Ecole maternelle  Vancau</t>
  </si>
  <si>
    <t>Ecole maternelle  Curie</t>
  </si>
  <si>
    <t>Ecole maternelle  Copernic</t>
  </si>
  <si>
    <t>Ecole maternelle  Langevin</t>
  </si>
  <si>
    <t>Ecole maternelle  Verne</t>
  </si>
  <si>
    <t>Ecole maternelle  Kergomard</t>
  </si>
  <si>
    <t>Ecole maternelle  Hugo</t>
  </si>
  <si>
    <t>Ecole élémentaire  Vancau</t>
  </si>
  <si>
    <t>Ecole élémentaire  Curie</t>
  </si>
  <si>
    <t>Ecole élémentaire  Jaures</t>
  </si>
  <si>
    <t>Ecole élémentaire  Copernic</t>
  </si>
  <si>
    <t>Ecole élémentaire  Langevin</t>
  </si>
  <si>
    <t>Ecole élémentaire  A.France</t>
  </si>
  <si>
    <t>Ecole élémentaire  Verne</t>
  </si>
  <si>
    <t>Ecole maternelle  Amirauté</t>
  </si>
  <si>
    <t>Groupe scolaire  Jaures</t>
  </si>
  <si>
    <t>E.E. Kléber</t>
  </si>
  <si>
    <t>Poirier</t>
  </si>
  <si>
    <t>Emmanuel</t>
  </si>
  <si>
    <t>du 9/09 au 18/10</t>
  </si>
  <si>
    <t>E.M. Torpilleur</t>
  </si>
  <si>
    <t>E.E. Torpilleur</t>
  </si>
  <si>
    <t>E.M. Meunerie</t>
  </si>
  <si>
    <t>E.E. Meunerie</t>
  </si>
  <si>
    <t>E.E. Trystram</t>
  </si>
  <si>
    <t>G.S. Maillart</t>
  </si>
  <si>
    <t>G.S. Dessinguez</t>
  </si>
  <si>
    <t>G.S. Samain</t>
  </si>
  <si>
    <t>G.S. Fort-Louis</t>
  </si>
  <si>
    <t>E.E de la mer</t>
  </si>
  <si>
    <t>E.E. Neptune</t>
  </si>
  <si>
    <t>E.E. Parc de la Marine</t>
  </si>
  <si>
    <t>E.E. de la porte d'eau</t>
  </si>
  <si>
    <t>E.M. Château d'eau</t>
  </si>
  <si>
    <t>E.M. du parc</t>
  </si>
  <si>
    <t>E.M. Glacis</t>
  </si>
  <si>
    <t>E.M. Hector Malo</t>
  </si>
  <si>
    <t>E.M. Jean Macé</t>
  </si>
  <si>
    <t>E.M. Neptune</t>
  </si>
  <si>
    <t>E.M. Parc de la marine</t>
  </si>
  <si>
    <t>E.M. Perrault</t>
  </si>
  <si>
    <t>E.M. Florian</t>
  </si>
  <si>
    <t>E.E. Bettignies</t>
  </si>
  <si>
    <t>E.E. Berthelot</t>
  </si>
  <si>
    <t>E.E. Coquelle</t>
  </si>
  <si>
    <t>E.E. Jaurès</t>
  </si>
  <si>
    <t>E.E. Lamartine</t>
  </si>
  <si>
    <t>E.M. Peguy</t>
  </si>
  <si>
    <t>E.M. P. Bert</t>
  </si>
  <si>
    <t>E.M. V.Hugo</t>
  </si>
  <si>
    <t>E.M. Jules Verne</t>
  </si>
  <si>
    <t>E.M. Savary</t>
  </si>
  <si>
    <t>St_Pol_sur_mer</t>
  </si>
  <si>
    <t>E.M. Langevin</t>
  </si>
  <si>
    <t>E.E. Langevin</t>
  </si>
  <si>
    <t>E.E. Jean Jaurès</t>
  </si>
  <si>
    <t>E.M. Victor Hugo</t>
  </si>
  <si>
    <t>E.M. Kergomard</t>
  </si>
  <si>
    <t>E.E. A. France</t>
  </si>
  <si>
    <t>E.E. Meurisse</t>
  </si>
  <si>
    <t>E.E Jules Ferry</t>
  </si>
  <si>
    <t>E.M. Andersen</t>
  </si>
  <si>
    <t>E.M. Copernic</t>
  </si>
  <si>
    <t>E.E. Copernic</t>
  </si>
  <si>
    <t>E.E. Jules Verne</t>
  </si>
  <si>
    <t>E.M. J. Curie</t>
  </si>
  <si>
    <t>E.E. J. Curie</t>
  </si>
  <si>
    <t>E.M. Vancau</t>
  </si>
  <si>
    <t>E.E . Vancau</t>
  </si>
  <si>
    <t>E.M. Amirauté</t>
  </si>
  <si>
    <t>E.E Salengro</t>
  </si>
  <si>
    <t>G.S. Jean Jaurès</t>
  </si>
  <si>
    <t>Leffrinckoucke</t>
  </si>
  <si>
    <t>E.E. René Bonpain</t>
  </si>
  <si>
    <t>E.E. Favresse</t>
  </si>
  <si>
    <t>E.M. L. de Bettignies</t>
  </si>
  <si>
    <t>Zuydcoote</t>
  </si>
  <si>
    <t>Ecole primaire de Zuydcoote</t>
  </si>
  <si>
    <t>G.S. Deswarte</t>
  </si>
  <si>
    <t>G.S. Les goélettes</t>
  </si>
  <si>
    <t>G.S. G.Deligny</t>
  </si>
  <si>
    <t>G.S. Brassens</t>
  </si>
  <si>
    <t>E.E du centre</t>
  </si>
  <si>
    <t>E.M. Desoutter</t>
  </si>
  <si>
    <t>E.E. Bruneel</t>
  </si>
  <si>
    <t>E.M. de Ghyvelde</t>
  </si>
  <si>
    <t>à faire d'ici juin 2015.</t>
  </si>
  <si>
    <t>Brigade 1/2 temps / F.E.S.</t>
  </si>
  <si>
    <t>Ecole élémentaire Salengro</t>
  </si>
  <si>
    <t>Version 1.2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</si>
</sst>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h]:mm"/>
    <numFmt numFmtId="166" formatCode="[h]:mm;@"/>
    <numFmt numFmtId="167" formatCode="h:mm;@"/>
    <numFmt numFmtId="168" formatCode="[h]:mm:ss;@"/>
    <numFmt numFmtId="169" formatCode="dddd\,\ dd\ mmmm\ yyyy"/>
    <numFmt numFmtId="170" formatCode="dddd&quot;, &quot;mmmm\ dd&quot;, &quot;yyyy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24"/>
      <color indexed="8"/>
      <name val="Arial Black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u val="single"/>
      <sz val="11"/>
      <color indexed="12"/>
      <name val="Calibri"/>
      <family val="2"/>
    </font>
    <font>
      <i/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0" fillId="0" borderId="0">
      <alignment/>
      <protection/>
    </xf>
    <xf numFmtId="0" fontId="39" fillId="28" borderId="0" applyNumberFormat="0" applyBorder="0" applyAlignment="0" applyProtection="0"/>
    <xf numFmtId="0" fontId="1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43">
      <alignment/>
      <protection/>
    </xf>
    <xf numFmtId="164" fontId="0" fillId="0" borderId="0" xfId="43" applyNumberFormat="1">
      <alignment/>
      <protection/>
    </xf>
    <xf numFmtId="0" fontId="3" fillId="0" borderId="0" xfId="43" applyFont="1">
      <alignment/>
      <protection/>
    </xf>
    <xf numFmtId="0" fontId="4" fillId="0" borderId="0" xfId="43" applyFont="1" applyBorder="1">
      <alignment/>
      <protection/>
    </xf>
    <xf numFmtId="0" fontId="6" fillId="0" borderId="0" xfId="43" applyFont="1" applyBorder="1">
      <alignment/>
      <protection/>
    </xf>
    <xf numFmtId="0" fontId="4" fillId="0" borderId="0" xfId="43" applyFont="1" applyBorder="1" applyAlignment="1">
      <alignment/>
      <protection/>
    </xf>
    <xf numFmtId="0" fontId="0" fillId="0" borderId="0" xfId="43" applyBorder="1">
      <alignment/>
      <protection/>
    </xf>
    <xf numFmtId="0" fontId="6" fillId="33" borderId="0" xfId="43" applyFont="1" applyFill="1" applyBorder="1" applyAlignment="1">
      <alignment horizontal="left"/>
      <protection/>
    </xf>
    <xf numFmtId="165" fontId="6" fillId="33" borderId="0" xfId="43" applyNumberFormat="1" applyFont="1" applyFill="1" applyBorder="1" applyAlignment="1">
      <alignment horizontal="left"/>
      <protection/>
    </xf>
    <xf numFmtId="0" fontId="5" fillId="33" borderId="0" xfId="43" applyFont="1" applyFill="1" applyBorder="1" applyAlignment="1">
      <alignment/>
      <protection/>
    </xf>
    <xf numFmtId="0" fontId="7" fillId="33" borderId="0" xfId="43" applyFont="1" applyFill="1" applyBorder="1">
      <alignment/>
      <protection/>
    </xf>
    <xf numFmtId="0" fontId="7" fillId="0" borderId="0" xfId="43" applyFont="1">
      <alignment/>
      <protection/>
    </xf>
    <xf numFmtId="166" fontId="7" fillId="0" borderId="0" xfId="43" applyNumberFormat="1" applyFont="1">
      <alignment/>
      <protection/>
    </xf>
    <xf numFmtId="0" fontId="12" fillId="0" borderId="0" xfId="43" applyFont="1" applyAlignment="1">
      <alignment horizontal="center"/>
      <protection/>
    </xf>
    <xf numFmtId="166" fontId="13" fillId="34" borderId="0" xfId="43" applyNumberFormat="1" applyFont="1" applyFill="1" applyBorder="1" applyAlignment="1">
      <alignment textRotation="90" wrapText="1"/>
      <protection/>
    </xf>
    <xf numFmtId="166" fontId="13" fillId="35" borderId="0" xfId="43" applyNumberFormat="1" applyFont="1" applyFill="1" applyBorder="1" applyAlignment="1">
      <alignment textRotation="90" wrapText="1"/>
      <protection/>
    </xf>
    <xf numFmtId="166" fontId="13" fillId="33" borderId="0" xfId="43" applyNumberFormat="1" applyFont="1" applyFill="1" applyBorder="1" applyAlignment="1">
      <alignment textRotation="90" wrapText="1"/>
      <protection/>
    </xf>
    <xf numFmtId="0" fontId="0" fillId="0" borderId="0" xfId="43" applyFont="1" applyAlignment="1">
      <alignment horizontal="center" textRotation="90" wrapText="1"/>
      <protection/>
    </xf>
    <xf numFmtId="0" fontId="0" fillId="0" borderId="0" xfId="43" applyFont="1" applyAlignment="1">
      <alignment horizontal="center" textRotation="90"/>
      <protection/>
    </xf>
    <xf numFmtId="0" fontId="0" fillId="0" borderId="0" xfId="0" applyFont="1" applyAlignment="1">
      <alignment textRotation="90"/>
    </xf>
    <xf numFmtId="167" fontId="0" fillId="34" borderId="0" xfId="43" applyNumberFormat="1" applyFill="1">
      <alignment/>
      <protection/>
    </xf>
    <xf numFmtId="0" fontId="14" fillId="34" borderId="0" xfId="43" applyFont="1" applyFill="1" applyAlignment="1">
      <alignment horizontal="right"/>
      <protection/>
    </xf>
    <xf numFmtId="166" fontId="15" fillId="34" borderId="0" xfId="43" applyNumberFormat="1" applyFont="1" applyFill="1" applyAlignment="1">
      <alignment horizontal="center"/>
      <protection/>
    </xf>
    <xf numFmtId="0" fontId="3" fillId="36" borderId="0" xfId="43" applyFont="1" applyFill="1">
      <alignment/>
      <protection/>
    </xf>
    <xf numFmtId="168" fontId="0" fillId="0" borderId="0" xfId="43" applyNumberFormat="1">
      <alignment/>
      <protection/>
    </xf>
    <xf numFmtId="20" fontId="0" fillId="0" borderId="0" xfId="0" applyNumberFormat="1" applyAlignment="1">
      <alignment/>
    </xf>
    <xf numFmtId="0" fontId="12" fillId="0" borderId="0" xfId="43" applyFont="1">
      <alignment/>
      <protection/>
    </xf>
    <xf numFmtId="0" fontId="16" fillId="34" borderId="0" xfId="43" applyFont="1" applyFill="1" applyAlignment="1">
      <alignment horizontal="right" vertical="center"/>
      <protection/>
    </xf>
    <xf numFmtId="166" fontId="16" fillId="34" borderId="0" xfId="43" applyNumberFormat="1" applyFont="1" applyFill="1" applyAlignment="1">
      <alignment horizontal="center" vertical="center"/>
      <protection/>
    </xf>
    <xf numFmtId="167" fontId="0" fillId="34" borderId="0" xfId="43" applyNumberFormat="1" applyFont="1" applyFill="1" applyBorder="1" applyProtection="1">
      <alignment/>
      <protection locked="0"/>
    </xf>
    <xf numFmtId="164" fontId="0" fillId="34" borderId="0" xfId="43" applyNumberFormat="1" applyFont="1" applyFill="1" applyBorder="1" applyProtection="1">
      <alignment/>
      <protection locked="0"/>
    </xf>
    <xf numFmtId="169" fontId="0" fillId="35" borderId="0" xfId="43" applyNumberFormat="1" applyFont="1" applyFill="1" applyBorder="1" applyAlignment="1" applyProtection="1">
      <alignment wrapText="1"/>
      <protection locked="0"/>
    </xf>
    <xf numFmtId="166" fontId="13" fillId="34" borderId="0" xfId="43" applyNumberFormat="1" applyFont="1" applyFill="1" applyBorder="1" applyProtection="1">
      <alignment/>
      <protection locked="0"/>
    </xf>
    <xf numFmtId="166" fontId="13" fillId="35" borderId="0" xfId="43" applyNumberFormat="1" applyFont="1" applyFill="1" applyBorder="1" applyProtection="1">
      <alignment/>
      <protection locked="0"/>
    </xf>
    <xf numFmtId="166" fontId="13" fillId="33" borderId="0" xfId="43" applyNumberFormat="1" applyFont="1" applyFill="1" applyBorder="1" applyProtection="1">
      <alignment/>
      <protection locked="0"/>
    </xf>
    <xf numFmtId="0" fontId="0" fillId="0" borderId="0" xfId="43" applyProtection="1">
      <alignment/>
      <protection locked="0"/>
    </xf>
    <xf numFmtId="167" fontId="0" fillId="34" borderId="0" xfId="43" applyNumberFormat="1" applyFill="1" applyBorder="1" applyProtection="1">
      <alignment/>
      <protection locked="0"/>
    </xf>
    <xf numFmtId="164" fontId="0" fillId="34" borderId="0" xfId="43" applyNumberFormat="1" applyFill="1" applyBorder="1" applyProtection="1">
      <alignment/>
      <protection locked="0"/>
    </xf>
    <xf numFmtId="169" fontId="0" fillId="35" borderId="0" xfId="43" applyNumberFormat="1" applyFill="1" applyBorder="1" applyAlignment="1" applyProtection="1">
      <alignment wrapText="1"/>
      <protection locked="0"/>
    </xf>
    <xf numFmtId="168" fontId="0" fillId="0" borderId="0" xfId="43" applyNumberFormat="1" applyFont="1" applyAlignment="1">
      <alignment horizontal="center" vertical="center"/>
      <protection/>
    </xf>
    <xf numFmtId="0" fontId="0" fillId="0" borderId="0" xfId="43" applyProtection="1">
      <alignment/>
      <protection/>
    </xf>
    <xf numFmtId="0" fontId="3" fillId="0" borderId="0" xfId="43" applyFont="1" applyProtection="1">
      <alignment/>
      <protection/>
    </xf>
    <xf numFmtId="0" fontId="4" fillId="0" borderId="0" xfId="43" applyFont="1" applyBorder="1" applyProtection="1">
      <alignment/>
      <protection/>
    </xf>
    <xf numFmtId="0" fontId="6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/>
      <protection/>
    </xf>
    <xf numFmtId="0" fontId="0" fillId="0" borderId="0" xfId="43" applyBorder="1" applyProtection="1">
      <alignment/>
      <protection/>
    </xf>
    <xf numFmtId="0" fontId="6" fillId="33" borderId="0" xfId="43" applyFont="1" applyFill="1" applyBorder="1" applyAlignment="1" applyProtection="1">
      <alignment horizontal="left"/>
      <protection/>
    </xf>
    <xf numFmtId="165" fontId="6" fillId="33" borderId="0" xfId="43" applyNumberFormat="1" applyFont="1" applyFill="1" applyBorder="1" applyAlignment="1" applyProtection="1">
      <alignment horizontal="left"/>
      <protection/>
    </xf>
    <xf numFmtId="0" fontId="5" fillId="33" borderId="0" xfId="43" applyFont="1" applyFill="1" applyBorder="1" applyAlignment="1" applyProtection="1">
      <alignment/>
      <protection/>
    </xf>
    <xf numFmtId="0" fontId="7" fillId="33" borderId="0" xfId="43" applyFont="1" applyFill="1" applyBorder="1" applyProtection="1">
      <alignment/>
      <protection/>
    </xf>
    <xf numFmtId="0" fontId="7" fillId="0" borderId="0" xfId="43" applyFont="1" applyProtection="1">
      <alignment/>
      <protection/>
    </xf>
    <xf numFmtId="166" fontId="7" fillId="0" borderId="0" xfId="43" applyNumberFormat="1" applyFont="1" applyProtection="1">
      <alignment/>
      <protection/>
    </xf>
    <xf numFmtId="0" fontId="12" fillId="0" borderId="0" xfId="43" applyFont="1" applyAlignment="1" applyProtection="1">
      <alignment horizontal="center"/>
      <protection/>
    </xf>
    <xf numFmtId="166" fontId="13" fillId="34" borderId="10" xfId="43" applyNumberFormat="1" applyFont="1" applyFill="1" applyBorder="1" applyAlignment="1" applyProtection="1">
      <alignment textRotation="90" wrapText="1"/>
      <protection/>
    </xf>
    <xf numFmtId="166" fontId="13" fillId="35" borderId="10" xfId="43" applyNumberFormat="1" applyFont="1" applyFill="1" applyBorder="1" applyAlignment="1" applyProtection="1">
      <alignment textRotation="90" wrapText="1"/>
      <protection/>
    </xf>
    <xf numFmtId="166" fontId="13" fillId="33" borderId="10" xfId="43" applyNumberFormat="1" applyFont="1" applyFill="1" applyBorder="1" applyAlignment="1" applyProtection="1">
      <alignment textRotation="90" wrapText="1"/>
      <protection/>
    </xf>
    <xf numFmtId="0" fontId="0" fillId="0" borderId="0" xfId="43" applyFont="1" applyAlignment="1" applyProtection="1">
      <alignment horizontal="center" textRotation="90" wrapText="1"/>
      <protection/>
    </xf>
    <xf numFmtId="0" fontId="0" fillId="0" borderId="0" xfId="43" applyFont="1" applyAlignment="1" applyProtection="1">
      <alignment horizontal="center" textRotation="90"/>
      <protection/>
    </xf>
    <xf numFmtId="167" fontId="0" fillId="34" borderId="0" xfId="43" applyNumberFormat="1" applyFill="1" applyProtection="1">
      <alignment/>
      <protection/>
    </xf>
    <xf numFmtId="0" fontId="14" fillId="34" borderId="0" xfId="43" applyFont="1" applyFill="1" applyAlignment="1" applyProtection="1">
      <alignment horizontal="right"/>
      <protection/>
    </xf>
    <xf numFmtId="166" fontId="15" fillId="34" borderId="0" xfId="43" applyNumberFormat="1" applyFont="1" applyFill="1" applyAlignment="1" applyProtection="1">
      <alignment horizontal="center"/>
      <protection/>
    </xf>
    <xf numFmtId="0" fontId="3" fillId="36" borderId="0" xfId="43" applyFont="1" applyFill="1" applyProtection="1">
      <alignment/>
      <protection/>
    </xf>
    <xf numFmtId="168" fontId="0" fillId="0" borderId="0" xfId="43" applyNumberFormat="1" applyProtection="1">
      <alignment/>
      <protection/>
    </xf>
    <xf numFmtId="0" fontId="12" fillId="0" borderId="0" xfId="43" applyFont="1" applyProtection="1">
      <alignment/>
      <protection/>
    </xf>
    <xf numFmtId="0" fontId="16" fillId="34" borderId="0" xfId="43" applyFont="1" applyFill="1" applyAlignment="1" applyProtection="1">
      <alignment horizontal="right" vertical="center"/>
      <protection/>
    </xf>
    <xf numFmtId="166" fontId="16" fillId="34" borderId="0" xfId="43" applyNumberFormat="1" applyFont="1" applyFill="1" applyAlignment="1" applyProtection="1">
      <alignment horizontal="center" vertical="center"/>
      <protection/>
    </xf>
    <xf numFmtId="167" fontId="0" fillId="34" borderId="11" xfId="43" applyNumberFormat="1" applyFont="1" applyFill="1" applyBorder="1" applyProtection="1">
      <alignment/>
      <protection/>
    </xf>
    <xf numFmtId="170" fontId="0" fillId="35" borderId="10" xfId="43" applyNumberFormat="1" applyFont="1" applyFill="1" applyBorder="1" applyProtection="1">
      <alignment/>
      <protection/>
    </xf>
    <xf numFmtId="166" fontId="13" fillId="34" borderId="10" xfId="43" applyNumberFormat="1" applyFont="1" applyFill="1" applyBorder="1" applyProtection="1">
      <alignment/>
      <protection/>
    </xf>
    <xf numFmtId="166" fontId="13" fillId="35" borderId="10" xfId="43" applyNumberFormat="1" applyFont="1" applyFill="1" applyBorder="1" applyProtection="1">
      <alignment/>
      <protection/>
    </xf>
    <xf numFmtId="166" fontId="13" fillId="33" borderId="10" xfId="43" applyNumberFormat="1" applyFont="1" applyFill="1" applyBorder="1" applyProtection="1">
      <alignment/>
      <protection/>
    </xf>
    <xf numFmtId="170" fontId="0" fillId="35" borderId="0" xfId="43" applyNumberFormat="1" applyFill="1" applyProtection="1">
      <alignment/>
      <protection/>
    </xf>
    <xf numFmtId="166" fontId="13" fillId="34" borderId="0" xfId="43" applyNumberFormat="1" applyFont="1" applyFill="1" applyProtection="1">
      <alignment/>
      <protection/>
    </xf>
    <xf numFmtId="169" fontId="0" fillId="35" borderId="0" xfId="43" applyNumberFormat="1" applyFill="1" applyProtection="1">
      <alignment/>
      <protection/>
    </xf>
    <xf numFmtId="168" fontId="0" fillId="0" borderId="0" xfId="43" applyNumberFormat="1" applyFont="1" applyAlignment="1" applyProtection="1">
      <alignment horizontal="center" vertical="center"/>
      <protection/>
    </xf>
    <xf numFmtId="166" fontId="8" fillId="33" borderId="0" xfId="43" applyNumberFormat="1" applyFont="1" applyFill="1" applyBorder="1" applyAlignment="1">
      <alignment horizontal="left"/>
      <protection/>
    </xf>
    <xf numFmtId="0" fontId="7" fillId="33" borderId="0" xfId="43" applyFont="1" applyFill="1" applyBorder="1" applyAlignment="1">
      <alignment horizontal="left"/>
      <protection/>
    </xf>
    <xf numFmtId="0" fontId="9" fillId="0" borderId="0" xfId="43" applyFont="1" applyBorder="1" applyAlignment="1">
      <alignment horizontal="center"/>
      <protection/>
    </xf>
    <xf numFmtId="0" fontId="10" fillId="0" borderId="0" xfId="45" applyNumberFormat="1" applyFont="1" applyFill="1" applyBorder="1" applyAlignment="1" applyProtection="1">
      <alignment horizontal="center"/>
      <protection/>
    </xf>
    <xf numFmtId="0" fontId="2" fillId="35" borderId="12" xfId="43" applyFont="1" applyFill="1" applyBorder="1" applyAlignment="1">
      <alignment horizontal="center"/>
      <protection/>
    </xf>
    <xf numFmtId="0" fontId="5" fillId="35" borderId="0" xfId="43" applyFont="1" applyFill="1" applyBorder="1" applyAlignment="1" applyProtection="1">
      <alignment horizontal="center"/>
      <protection locked="0"/>
    </xf>
    <xf numFmtId="0" fontId="5" fillId="34" borderId="0" xfId="43" applyFont="1" applyFill="1" applyBorder="1" applyAlignment="1" applyProtection="1">
      <alignment horizontal="center"/>
      <protection locked="0"/>
    </xf>
    <xf numFmtId="166" fontId="8" fillId="33" borderId="0" xfId="43" applyNumberFormat="1" applyFont="1" applyFill="1" applyBorder="1" applyAlignment="1" applyProtection="1">
      <alignment horizontal="left"/>
      <protection/>
    </xf>
    <xf numFmtId="0" fontId="7" fillId="33" borderId="0" xfId="43" applyFont="1" applyFill="1" applyBorder="1" applyAlignment="1" applyProtection="1">
      <alignment horizontal="left"/>
      <protection/>
    </xf>
    <xf numFmtId="0" fontId="9" fillId="0" borderId="0" xfId="43" applyFont="1" applyBorder="1" applyAlignment="1" applyProtection="1">
      <alignment horizontal="center"/>
      <protection/>
    </xf>
    <xf numFmtId="0" fontId="2" fillId="35" borderId="12" xfId="43" applyFont="1" applyFill="1" applyBorder="1" applyAlignment="1" applyProtection="1">
      <alignment horizontal="center"/>
      <protection/>
    </xf>
    <xf numFmtId="0" fontId="5" fillId="35" borderId="0" xfId="43" applyFont="1" applyFill="1" applyBorder="1" applyAlignment="1" applyProtection="1">
      <alignment horizontal="center"/>
      <protection/>
    </xf>
    <xf numFmtId="0" fontId="5" fillId="34" borderId="0" xfId="43" applyFont="1" applyFill="1" applyBorder="1" applyAlignment="1" applyProtection="1">
      <alignment horizontal="center"/>
      <protection/>
    </xf>
    <xf numFmtId="0" fontId="0" fillId="0" borderId="0" xfId="43" applyFont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manuel.poirier@ac-lille.f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mmanuel.poirier@ac-lill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8"/>
  <sheetViews>
    <sheetView tabSelected="1" zoomScale="85" zoomScaleNormal="85" zoomScalePageLayoutView="0" workbookViewId="0" topLeftCell="A1">
      <selection activeCell="B3" sqref="B3:D3"/>
    </sheetView>
  </sheetViews>
  <sheetFormatPr defaultColWidth="10.7109375" defaultRowHeight="15"/>
  <cols>
    <col min="1" max="1" width="10.7109375" style="1" customWidth="1"/>
    <col min="2" max="2" width="11.57421875" style="1" customWidth="1"/>
    <col min="3" max="3" width="13.28125" style="1" customWidth="1"/>
    <col min="4" max="4" width="40.8515625" style="1" customWidth="1"/>
    <col min="5" max="9" width="11.57421875" style="1" customWidth="1"/>
    <col min="10" max="27" width="10.7109375" style="1" customWidth="1"/>
    <col min="28" max="28" width="27.140625" style="1" customWidth="1"/>
    <col min="29" max="16384" width="10.7109375" style="1" customWidth="1"/>
  </cols>
  <sheetData>
    <row r="1" spans="1:15" ht="36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N1" s="89" t="s">
        <v>138</v>
      </c>
      <c r="O1" s="2">
        <v>42990</v>
      </c>
    </row>
    <row r="2" ht="15">
      <c r="K2" s="3"/>
    </row>
    <row r="3" spans="1:11" ht="18.75">
      <c r="A3" s="4" t="s">
        <v>1</v>
      </c>
      <c r="B3" s="81"/>
      <c r="C3" s="81"/>
      <c r="D3" s="81"/>
      <c r="E3" s="5" t="s">
        <v>2</v>
      </c>
      <c r="F3" s="81"/>
      <c r="G3" s="81"/>
      <c r="H3" s="81"/>
      <c r="I3" s="81"/>
      <c r="J3" s="81"/>
      <c r="K3" s="81"/>
    </row>
    <row r="4" spans="1:11" ht="18.75">
      <c r="A4" s="4" t="s">
        <v>3</v>
      </c>
      <c r="B4" s="82"/>
      <c r="C4" s="82"/>
      <c r="D4" s="82"/>
      <c r="E4" s="5" t="s">
        <v>4</v>
      </c>
      <c r="F4" s="82"/>
      <c r="G4" s="82"/>
      <c r="H4" s="82"/>
      <c r="I4" s="82"/>
      <c r="J4" s="82"/>
      <c r="K4" s="82"/>
    </row>
    <row r="5" spans="1:11" ht="18.75">
      <c r="A5" s="6" t="s">
        <v>5</v>
      </c>
      <c r="B5" s="81" t="s">
        <v>31</v>
      </c>
      <c r="C5" s="81"/>
      <c r="D5" s="81"/>
      <c r="E5" s="7"/>
      <c r="F5" s="8" t="s">
        <v>7</v>
      </c>
      <c r="G5" s="9">
        <f>VLOOKUP($B$5,$AB$10:$AH$23,7,0)</f>
        <v>4.5</v>
      </c>
      <c r="H5" s="10" t="s">
        <v>8</v>
      </c>
      <c r="I5" s="10"/>
      <c r="J5" s="10"/>
      <c r="K5" s="10"/>
    </row>
    <row r="6" spans="1:11" ht="15.75">
      <c r="A6" s="7"/>
      <c r="B6" s="7"/>
      <c r="C6" s="7"/>
      <c r="D6" s="7"/>
      <c r="E6" s="7"/>
      <c r="F6" s="11" t="s">
        <v>9</v>
      </c>
      <c r="G6" s="76">
        <f>IF(G5-SUM(E12:I359)&lt;0,"aucune heure",G5-SUM(E12:I359))</f>
        <v>4.5</v>
      </c>
      <c r="H6" s="76"/>
      <c r="I6" s="77" t="s">
        <v>135</v>
      </c>
      <c r="J6" s="77"/>
      <c r="K6" s="77"/>
    </row>
    <row r="7" spans="5:7" ht="42.75" customHeight="1">
      <c r="E7" s="12"/>
      <c r="F7" s="13"/>
      <c r="G7" s="12"/>
    </row>
    <row r="8" spans="1:11" ht="15">
      <c r="A8" s="78" t="s">
        <v>11</v>
      </c>
      <c r="B8" s="78"/>
      <c r="C8" s="78"/>
      <c r="D8" s="78"/>
      <c r="E8" s="79" t="s">
        <v>12</v>
      </c>
      <c r="F8" s="79"/>
      <c r="G8" s="79"/>
      <c r="H8" s="79"/>
      <c r="I8" s="79"/>
      <c r="J8" s="79"/>
      <c r="K8" s="79"/>
    </row>
    <row r="9" spans="2:38" ht="105" customHeight="1">
      <c r="B9" s="14" t="s">
        <v>13</v>
      </c>
      <c r="C9" s="14" t="s">
        <v>14</v>
      </c>
      <c r="D9" s="14" t="s">
        <v>15</v>
      </c>
      <c r="E9" s="15" t="s">
        <v>16</v>
      </c>
      <c r="F9" s="16" t="s">
        <v>17</v>
      </c>
      <c r="G9" s="17" t="s">
        <v>18</v>
      </c>
      <c r="H9" s="16" t="s">
        <v>19</v>
      </c>
      <c r="I9" s="17" t="s">
        <v>20</v>
      </c>
      <c r="AC9" s="18" t="s">
        <v>16</v>
      </c>
      <c r="AD9" s="19" t="s">
        <v>17</v>
      </c>
      <c r="AE9" s="18" t="s">
        <v>18</v>
      </c>
      <c r="AF9" s="19" t="s">
        <v>19</v>
      </c>
      <c r="AG9" s="18" t="s">
        <v>20</v>
      </c>
      <c r="AH9" s="19" t="s">
        <v>21</v>
      </c>
      <c r="AJ9" s="20" t="s">
        <v>22</v>
      </c>
      <c r="AK9" s="20" t="s">
        <v>23</v>
      </c>
      <c r="AL9" s="20" t="s">
        <v>24</v>
      </c>
    </row>
    <row r="10" spans="2:38" ht="15">
      <c r="B10" s="21"/>
      <c r="C10" s="21"/>
      <c r="D10" s="22" t="s">
        <v>25</v>
      </c>
      <c r="E10" s="23">
        <f>VLOOKUP($B$5,$AB$10:$AG$22,2,0)</f>
        <v>0.75</v>
      </c>
      <c r="F10" s="23">
        <f>VLOOKUP($B$5,$AB$10:$AG$22,3,0)</f>
        <v>0.25</v>
      </c>
      <c r="G10" s="23">
        <f>VLOOKUP($B$5,$AB$10:$AG$22,4,0)</f>
        <v>1</v>
      </c>
      <c r="H10" s="23">
        <f>VLOOKUP($B$5,$AB$10:$AG$22,5,0)</f>
        <v>1.5</v>
      </c>
      <c r="I10" s="23">
        <f>VLOOKUP($B$5,$AB$10:$AG$22,6,0)</f>
        <v>1</v>
      </c>
      <c r="AB10" s="24" t="s">
        <v>26</v>
      </c>
      <c r="AC10" s="25">
        <v>0.75</v>
      </c>
      <c r="AD10" s="25">
        <v>0.25</v>
      </c>
      <c r="AE10" s="25">
        <v>1</v>
      </c>
      <c r="AF10" s="25">
        <v>0</v>
      </c>
      <c r="AG10" s="25">
        <v>1</v>
      </c>
      <c r="AH10" s="25">
        <f aca="true" t="shared" si="0" ref="AH10:AH17">SUM(AC10:AG10)</f>
        <v>3</v>
      </c>
      <c r="AJ10" s="26">
        <v>0.125</v>
      </c>
      <c r="AK10" s="26">
        <v>0.08333333333333333</v>
      </c>
      <c r="AL10" s="26">
        <v>0.020833333333333332</v>
      </c>
    </row>
    <row r="11" spans="1:38" ht="21">
      <c r="A11" s="27"/>
      <c r="B11" s="21"/>
      <c r="C11" s="21"/>
      <c r="D11" s="28" t="s">
        <v>27</v>
      </c>
      <c r="E11" s="29">
        <f>IF(E10="Heures",$G$6,SUM(E12:E387))</f>
        <v>0</v>
      </c>
      <c r="F11" s="29">
        <f>IF(F10="à répartir",$G$6,SUM(F12:F387))</f>
        <v>0</v>
      </c>
      <c r="G11" s="29">
        <f>IF(G10="selon",$G$6,SUM(G12:G387))</f>
        <v>0</v>
      </c>
      <c r="H11" s="29">
        <f>IF(H10="vos",$G$6,SUM(H12:H387))</f>
        <v>0</v>
      </c>
      <c r="I11" s="29">
        <f>IF(I10="possibilités.",$G$6,SUM(I12:I387))</f>
        <v>0</v>
      </c>
      <c r="AB11" s="24" t="s">
        <v>28</v>
      </c>
      <c r="AC11" s="25">
        <v>0.75</v>
      </c>
      <c r="AD11" s="25">
        <v>0.25</v>
      </c>
      <c r="AE11" s="25">
        <v>1</v>
      </c>
      <c r="AF11" s="25">
        <v>0.75</v>
      </c>
      <c r="AG11" s="25">
        <v>1</v>
      </c>
      <c r="AH11" s="25">
        <f t="shared" si="0"/>
        <v>3.75</v>
      </c>
      <c r="AJ11"/>
      <c r="AK11"/>
      <c r="AL11" s="26">
        <v>0.03125</v>
      </c>
    </row>
    <row r="12" spans="2:38" ht="15">
      <c r="B12" s="30"/>
      <c r="C12" s="31"/>
      <c r="D12" s="32"/>
      <c r="E12" s="33"/>
      <c r="F12" s="34"/>
      <c r="G12" s="35"/>
      <c r="H12" s="34"/>
      <c r="I12" s="35"/>
      <c r="J12" s="36"/>
      <c r="AB12" s="24" t="s">
        <v>29</v>
      </c>
      <c r="AC12" s="25">
        <v>0.75</v>
      </c>
      <c r="AD12" s="25">
        <v>0.25</v>
      </c>
      <c r="AE12" s="25">
        <v>1</v>
      </c>
      <c r="AF12" s="25">
        <v>1.125</v>
      </c>
      <c r="AG12" s="25">
        <v>1</v>
      </c>
      <c r="AH12" s="25">
        <f t="shared" si="0"/>
        <v>4.125</v>
      </c>
      <c r="AJ12"/>
      <c r="AK12"/>
      <c r="AL12" s="26">
        <v>0.041666666666666664</v>
      </c>
    </row>
    <row r="13" spans="2:38" ht="15">
      <c r="B13" s="37"/>
      <c r="C13" s="38"/>
      <c r="D13" s="39"/>
      <c r="E13" s="33"/>
      <c r="F13" s="34"/>
      <c r="G13" s="35"/>
      <c r="H13" s="34"/>
      <c r="I13" s="35"/>
      <c r="J13" s="36"/>
      <c r="AB13" s="24" t="s">
        <v>30</v>
      </c>
      <c r="AC13" s="25">
        <v>0.75</v>
      </c>
      <c r="AD13" s="25">
        <v>0.25</v>
      </c>
      <c r="AE13" s="25">
        <v>1</v>
      </c>
      <c r="AF13" s="25">
        <v>1.25</v>
      </c>
      <c r="AG13" s="25">
        <v>1</v>
      </c>
      <c r="AH13" s="25">
        <f t="shared" si="0"/>
        <v>4.25</v>
      </c>
      <c r="AJ13"/>
      <c r="AK13"/>
      <c r="AL13" s="26">
        <v>0.05208333333333333</v>
      </c>
    </row>
    <row r="14" spans="2:38" ht="15">
      <c r="B14" s="37"/>
      <c r="C14" s="38"/>
      <c r="D14" s="39"/>
      <c r="E14" s="33"/>
      <c r="F14" s="34"/>
      <c r="G14" s="35"/>
      <c r="H14" s="34"/>
      <c r="I14" s="35"/>
      <c r="J14" s="36"/>
      <c r="AB14" s="24" t="s">
        <v>31</v>
      </c>
      <c r="AC14" s="25">
        <v>0.75</v>
      </c>
      <c r="AD14" s="25">
        <v>0.25</v>
      </c>
      <c r="AE14" s="25">
        <v>1</v>
      </c>
      <c r="AF14" s="25">
        <v>1.5</v>
      </c>
      <c r="AG14" s="25">
        <v>1</v>
      </c>
      <c r="AH14" s="25">
        <f t="shared" si="0"/>
        <v>4.5</v>
      </c>
      <c r="AJ14"/>
      <c r="AK14"/>
      <c r="AL14" s="26">
        <v>0.0625</v>
      </c>
    </row>
    <row r="15" spans="2:38" ht="15">
      <c r="B15" s="37"/>
      <c r="C15" s="38"/>
      <c r="D15" s="39"/>
      <c r="E15" s="33"/>
      <c r="F15" s="34"/>
      <c r="G15" s="35"/>
      <c r="H15" s="34"/>
      <c r="I15" s="35"/>
      <c r="J15" s="36"/>
      <c r="AB15" s="24" t="s">
        <v>32</v>
      </c>
      <c r="AC15" s="25">
        <v>0.5625</v>
      </c>
      <c r="AD15" s="25">
        <v>0.1875</v>
      </c>
      <c r="AE15" s="25">
        <v>0.75</v>
      </c>
      <c r="AF15" s="25">
        <v>1.125</v>
      </c>
      <c r="AG15" s="25">
        <v>0.75</v>
      </c>
      <c r="AH15" s="25">
        <f t="shared" si="0"/>
        <v>3.375</v>
      </c>
      <c r="AJ15"/>
      <c r="AK15"/>
      <c r="AL15" s="26">
        <v>0.07291666666666666</v>
      </c>
    </row>
    <row r="16" spans="2:38" ht="15">
      <c r="B16" s="37"/>
      <c r="C16" s="38"/>
      <c r="D16" s="39"/>
      <c r="E16" s="33"/>
      <c r="F16" s="34"/>
      <c r="G16" s="35"/>
      <c r="H16" s="34"/>
      <c r="I16" s="35"/>
      <c r="J16" s="36"/>
      <c r="AB16" s="24" t="s">
        <v>33</v>
      </c>
      <c r="AC16" s="25">
        <v>0.375</v>
      </c>
      <c r="AD16" s="25">
        <v>0.125</v>
      </c>
      <c r="AE16" s="25">
        <v>0.5</v>
      </c>
      <c r="AF16" s="25">
        <v>0.75</v>
      </c>
      <c r="AG16" s="25">
        <v>0.5</v>
      </c>
      <c r="AH16" s="25">
        <f t="shared" si="0"/>
        <v>2.25</v>
      </c>
      <c r="AJ16"/>
      <c r="AK16"/>
      <c r="AL16" s="26">
        <v>0.08333333333333333</v>
      </c>
    </row>
    <row r="17" spans="2:38" ht="15">
      <c r="B17" s="37"/>
      <c r="C17" s="38"/>
      <c r="D17" s="39"/>
      <c r="E17" s="33"/>
      <c r="F17" s="34"/>
      <c r="G17" s="35"/>
      <c r="H17" s="34"/>
      <c r="I17" s="35"/>
      <c r="J17" s="36"/>
      <c r="AB17" s="24" t="s">
        <v>34</v>
      </c>
      <c r="AC17" s="25">
        <v>0.1875</v>
      </c>
      <c r="AD17" s="25">
        <v>0.0625</v>
      </c>
      <c r="AE17" s="25">
        <v>0.25</v>
      </c>
      <c r="AF17" s="25">
        <v>0.375</v>
      </c>
      <c r="AG17" s="25">
        <v>0.25</v>
      </c>
      <c r="AH17" s="25">
        <f t="shared" si="0"/>
        <v>1.125</v>
      </c>
      <c r="AJ17"/>
      <c r="AK17"/>
      <c r="AL17" s="26">
        <v>0.09375</v>
      </c>
    </row>
    <row r="18" spans="2:38" ht="15">
      <c r="B18" s="37"/>
      <c r="C18" s="38"/>
      <c r="D18" s="39"/>
      <c r="E18" s="33"/>
      <c r="F18" s="34"/>
      <c r="G18" s="35"/>
      <c r="H18" s="34"/>
      <c r="I18" s="35"/>
      <c r="J18" s="36"/>
      <c r="AB18" s="24" t="s">
        <v>35</v>
      </c>
      <c r="AC18" s="40" t="s">
        <v>7</v>
      </c>
      <c r="AD18" s="40" t="s">
        <v>36</v>
      </c>
      <c r="AE18" s="40" t="s">
        <v>37</v>
      </c>
      <c r="AF18" s="40" t="s">
        <v>38</v>
      </c>
      <c r="AG18" s="40" t="s">
        <v>39</v>
      </c>
      <c r="AH18" s="25">
        <v>1.5</v>
      </c>
      <c r="AJ18"/>
      <c r="AK18"/>
      <c r="AL18" s="26">
        <v>0.10416666666666666</v>
      </c>
    </row>
    <row r="19" spans="2:38" ht="15">
      <c r="B19" s="37"/>
      <c r="C19" s="38"/>
      <c r="D19" s="39"/>
      <c r="E19" s="33"/>
      <c r="F19" s="34"/>
      <c r="G19" s="35"/>
      <c r="H19" s="34"/>
      <c r="I19" s="35"/>
      <c r="J19" s="36"/>
      <c r="AB19" s="24" t="s">
        <v>40</v>
      </c>
      <c r="AC19" s="40" t="s">
        <v>7</v>
      </c>
      <c r="AD19" s="40" t="s">
        <v>36</v>
      </c>
      <c r="AE19" s="40" t="s">
        <v>37</v>
      </c>
      <c r="AF19" s="40" t="s">
        <v>38</v>
      </c>
      <c r="AG19" s="40" t="s">
        <v>39</v>
      </c>
      <c r="AH19" s="25">
        <f>AH14</f>
        <v>4.5</v>
      </c>
      <c r="AJ19"/>
      <c r="AK19"/>
      <c r="AL19" s="26">
        <v>0.11458333333333333</v>
      </c>
    </row>
    <row r="20" spans="2:38" ht="15">
      <c r="B20" s="37"/>
      <c r="C20" s="38"/>
      <c r="D20" s="39"/>
      <c r="E20" s="33"/>
      <c r="F20" s="34"/>
      <c r="G20" s="35"/>
      <c r="H20" s="34"/>
      <c r="I20" s="35"/>
      <c r="J20" s="36"/>
      <c r="AB20" s="24" t="s">
        <v>6</v>
      </c>
      <c r="AC20" s="40" t="s">
        <v>7</v>
      </c>
      <c r="AD20" s="40" t="s">
        <v>36</v>
      </c>
      <c r="AE20" s="40" t="s">
        <v>37</v>
      </c>
      <c r="AF20" s="40" t="s">
        <v>38</v>
      </c>
      <c r="AG20" s="40" t="s">
        <v>39</v>
      </c>
      <c r="AH20" s="25">
        <f>AH15</f>
        <v>3.375</v>
      </c>
      <c r="AJ20"/>
      <c r="AK20"/>
      <c r="AL20" s="26">
        <v>0.125</v>
      </c>
    </row>
    <row r="21" spans="2:34" ht="15">
      <c r="B21" s="37"/>
      <c r="C21" s="38"/>
      <c r="D21" s="39"/>
      <c r="E21" s="33"/>
      <c r="F21" s="34"/>
      <c r="G21" s="35"/>
      <c r="H21" s="34"/>
      <c r="I21" s="35"/>
      <c r="J21" s="36"/>
      <c r="AB21" s="24" t="s">
        <v>136</v>
      </c>
      <c r="AC21" s="40" t="s">
        <v>7</v>
      </c>
      <c r="AD21" s="40" t="s">
        <v>36</v>
      </c>
      <c r="AE21" s="40" t="s">
        <v>37</v>
      </c>
      <c r="AF21" s="40" t="s">
        <v>38</v>
      </c>
      <c r="AG21" s="40" t="s">
        <v>39</v>
      </c>
      <c r="AH21" s="25">
        <f>AH16</f>
        <v>2.25</v>
      </c>
    </row>
    <row r="22" spans="2:34" ht="15">
      <c r="B22" s="37"/>
      <c r="C22" s="38"/>
      <c r="D22" s="39"/>
      <c r="E22" s="33"/>
      <c r="F22" s="34"/>
      <c r="G22" s="35"/>
      <c r="H22" s="34"/>
      <c r="I22" s="35"/>
      <c r="J22" s="36"/>
      <c r="AB22" s="24" t="s">
        <v>42</v>
      </c>
      <c r="AC22" s="40" t="s">
        <v>7</v>
      </c>
      <c r="AD22" s="40" t="s">
        <v>36</v>
      </c>
      <c r="AE22" s="40" t="s">
        <v>37</v>
      </c>
      <c r="AF22" s="40" t="s">
        <v>38</v>
      </c>
      <c r="AG22" s="40" t="s">
        <v>39</v>
      </c>
      <c r="AH22" s="25">
        <f>AH17</f>
        <v>1.125</v>
      </c>
    </row>
    <row r="23" spans="2:10" ht="15">
      <c r="B23" s="37"/>
      <c r="C23" s="38"/>
      <c r="D23" s="39"/>
      <c r="E23" s="33"/>
      <c r="F23" s="34"/>
      <c r="G23" s="35"/>
      <c r="H23" s="34"/>
      <c r="I23" s="35"/>
      <c r="J23" s="36"/>
    </row>
    <row r="24" spans="2:10" ht="15">
      <c r="B24" s="37"/>
      <c r="C24" s="38"/>
      <c r="D24" s="39"/>
      <c r="E24" s="33"/>
      <c r="F24" s="34"/>
      <c r="G24" s="35"/>
      <c r="H24" s="34"/>
      <c r="I24" s="35"/>
      <c r="J24" s="36"/>
    </row>
    <row r="25" spans="2:10" ht="15">
      <c r="B25" s="37"/>
      <c r="C25" s="38"/>
      <c r="D25" s="39"/>
      <c r="E25" s="33"/>
      <c r="F25" s="34"/>
      <c r="G25" s="35"/>
      <c r="H25" s="34"/>
      <c r="I25" s="35"/>
      <c r="J25" s="36"/>
    </row>
    <row r="26" spans="2:10" ht="15">
      <c r="B26" s="37"/>
      <c r="C26" s="38"/>
      <c r="D26" s="39"/>
      <c r="E26" s="33"/>
      <c r="F26" s="34"/>
      <c r="G26" s="35"/>
      <c r="H26" s="34"/>
      <c r="I26" s="35"/>
      <c r="J26" s="36"/>
    </row>
    <row r="27" spans="2:61" ht="15">
      <c r="B27" s="37"/>
      <c r="C27" s="38"/>
      <c r="D27" s="39"/>
      <c r="E27" s="33"/>
      <c r="F27" s="34"/>
      <c r="G27" s="35"/>
      <c r="H27" s="34"/>
      <c r="I27" s="35"/>
      <c r="J27" s="36"/>
      <c r="BB27"/>
      <c r="BC27"/>
      <c r="BD27"/>
      <c r="BE27"/>
      <c r="BF27"/>
      <c r="BG27"/>
      <c r="BH27"/>
      <c r="BI27"/>
    </row>
    <row r="28" spans="2:28" ht="15">
      <c r="B28" s="37"/>
      <c r="C28" s="38"/>
      <c r="D28" s="39"/>
      <c r="E28" s="33"/>
      <c r="F28" s="34"/>
      <c r="G28" s="35"/>
      <c r="H28" s="34"/>
      <c r="I28" s="35"/>
      <c r="J28" s="36"/>
      <c r="AB28"/>
    </row>
    <row r="29" spans="2:28" ht="15">
      <c r="B29" s="37"/>
      <c r="C29" s="38"/>
      <c r="D29" s="39"/>
      <c r="E29" s="33"/>
      <c r="F29" s="34"/>
      <c r="G29" s="35"/>
      <c r="H29" s="34"/>
      <c r="I29" s="35"/>
      <c r="J29" s="36"/>
      <c r="AB29"/>
    </row>
    <row r="30" spans="2:10" ht="15">
      <c r="B30" s="37"/>
      <c r="C30" s="38"/>
      <c r="D30" s="39"/>
      <c r="E30" s="33"/>
      <c r="F30" s="34"/>
      <c r="G30" s="35"/>
      <c r="H30" s="34"/>
      <c r="I30" s="35"/>
      <c r="J30" s="36"/>
    </row>
    <row r="31" spans="2:10" ht="15">
      <c r="B31" s="37"/>
      <c r="C31" s="38"/>
      <c r="D31" s="39"/>
      <c r="E31" s="33"/>
      <c r="F31" s="34"/>
      <c r="G31" s="35"/>
      <c r="H31" s="34"/>
      <c r="I31" s="35"/>
      <c r="J31" s="36"/>
    </row>
    <row r="32" spans="2:10" ht="15">
      <c r="B32" s="37"/>
      <c r="C32" s="38"/>
      <c r="D32" s="39"/>
      <c r="E32" s="33"/>
      <c r="F32" s="34"/>
      <c r="G32" s="35"/>
      <c r="H32" s="34"/>
      <c r="I32" s="35"/>
      <c r="J32" s="36"/>
    </row>
    <row r="33" spans="2:10" ht="15">
      <c r="B33" s="37"/>
      <c r="C33" s="38"/>
      <c r="D33" s="39"/>
      <c r="E33" s="33"/>
      <c r="F33" s="34"/>
      <c r="G33" s="35"/>
      <c r="H33" s="34"/>
      <c r="I33" s="35"/>
      <c r="J33" s="36"/>
    </row>
    <row r="34" spans="2:10" ht="15">
      <c r="B34" s="37"/>
      <c r="C34" s="38"/>
      <c r="D34" s="39"/>
      <c r="E34" s="33"/>
      <c r="F34" s="34"/>
      <c r="G34" s="35"/>
      <c r="H34" s="34"/>
      <c r="I34" s="35"/>
      <c r="J34" s="36"/>
    </row>
    <row r="35" spans="2:10" ht="15">
      <c r="B35" s="37"/>
      <c r="C35" s="38"/>
      <c r="D35" s="39"/>
      <c r="E35" s="33"/>
      <c r="F35" s="34"/>
      <c r="G35" s="35"/>
      <c r="H35" s="34"/>
      <c r="I35" s="35"/>
      <c r="J35" s="36"/>
    </row>
    <row r="36" spans="2:10" ht="15">
      <c r="B36" s="37"/>
      <c r="C36" s="38"/>
      <c r="D36" s="39"/>
      <c r="E36" s="33"/>
      <c r="F36" s="34"/>
      <c r="G36" s="35"/>
      <c r="H36" s="34"/>
      <c r="I36" s="35"/>
      <c r="J36" s="36"/>
    </row>
    <row r="37" spans="2:10" ht="15">
      <c r="B37" s="37"/>
      <c r="C37" s="38"/>
      <c r="D37" s="39"/>
      <c r="E37" s="33"/>
      <c r="F37" s="34"/>
      <c r="G37" s="35"/>
      <c r="H37" s="34"/>
      <c r="I37" s="35"/>
      <c r="J37" s="36"/>
    </row>
    <row r="38" spans="2:10" ht="15">
      <c r="B38" s="37"/>
      <c r="C38" s="38"/>
      <c r="D38" s="39"/>
      <c r="E38" s="33"/>
      <c r="F38" s="34"/>
      <c r="G38" s="35"/>
      <c r="H38" s="34"/>
      <c r="I38" s="35"/>
      <c r="J38" s="36"/>
    </row>
    <row r="39" spans="2:10" ht="15">
      <c r="B39" s="37"/>
      <c r="C39" s="38"/>
      <c r="D39" s="39"/>
      <c r="E39" s="33"/>
      <c r="F39" s="34"/>
      <c r="G39" s="35"/>
      <c r="H39" s="34"/>
      <c r="I39" s="35"/>
      <c r="J39" s="36"/>
    </row>
    <row r="40" spans="2:10" ht="15">
      <c r="B40" s="37"/>
      <c r="C40" s="38"/>
      <c r="D40" s="39"/>
      <c r="E40" s="33"/>
      <c r="F40" s="34"/>
      <c r="G40" s="35"/>
      <c r="H40" s="34"/>
      <c r="I40" s="35"/>
      <c r="J40" s="36"/>
    </row>
    <row r="41" spans="2:10" ht="15">
      <c r="B41" s="37"/>
      <c r="C41" s="38"/>
      <c r="D41" s="39"/>
      <c r="E41" s="33"/>
      <c r="F41" s="34"/>
      <c r="G41" s="35"/>
      <c r="H41" s="34"/>
      <c r="I41" s="35"/>
      <c r="J41" s="36"/>
    </row>
    <row r="42" spans="2:10" ht="15">
      <c r="B42" s="37"/>
      <c r="C42" s="38"/>
      <c r="D42" s="39"/>
      <c r="E42" s="33"/>
      <c r="F42" s="34"/>
      <c r="G42" s="35"/>
      <c r="H42" s="34"/>
      <c r="I42" s="35"/>
      <c r="J42" s="36"/>
    </row>
    <row r="43" spans="2:10" ht="15">
      <c r="B43" s="37"/>
      <c r="C43" s="38"/>
      <c r="D43" s="39"/>
      <c r="E43" s="33"/>
      <c r="F43" s="34"/>
      <c r="G43" s="35"/>
      <c r="H43" s="34"/>
      <c r="I43" s="35"/>
      <c r="J43" s="36"/>
    </row>
    <row r="44" spans="2:10" ht="15">
      <c r="B44" s="37"/>
      <c r="C44" s="38"/>
      <c r="D44" s="39"/>
      <c r="E44" s="33"/>
      <c r="F44" s="34"/>
      <c r="G44" s="35"/>
      <c r="H44" s="34"/>
      <c r="I44" s="35"/>
      <c r="J44" s="36"/>
    </row>
    <row r="45" spans="2:10" ht="15">
      <c r="B45" s="37"/>
      <c r="C45" s="38"/>
      <c r="D45" s="39"/>
      <c r="E45" s="33"/>
      <c r="F45" s="34"/>
      <c r="G45" s="35"/>
      <c r="H45" s="34"/>
      <c r="I45" s="35"/>
      <c r="J45" s="36"/>
    </row>
    <row r="46" spans="2:10" ht="15">
      <c r="B46" s="37"/>
      <c r="C46" s="38"/>
      <c r="D46" s="39"/>
      <c r="E46" s="33"/>
      <c r="F46" s="34"/>
      <c r="G46" s="35"/>
      <c r="H46" s="34"/>
      <c r="I46" s="35"/>
      <c r="J46" s="36"/>
    </row>
    <row r="47" spans="2:10" ht="15">
      <c r="B47" s="37"/>
      <c r="C47" s="38"/>
      <c r="D47" s="39"/>
      <c r="E47" s="33"/>
      <c r="F47" s="34"/>
      <c r="G47" s="35"/>
      <c r="H47" s="34"/>
      <c r="I47" s="35"/>
      <c r="J47" s="36"/>
    </row>
    <row r="48" spans="2:10" ht="15">
      <c r="B48" s="37"/>
      <c r="C48" s="38"/>
      <c r="D48" s="39"/>
      <c r="E48" s="33"/>
      <c r="F48" s="34"/>
      <c r="G48" s="35"/>
      <c r="H48" s="34"/>
      <c r="I48" s="35"/>
      <c r="J48" s="36"/>
    </row>
    <row r="49" spans="2:10" ht="15">
      <c r="B49" s="37"/>
      <c r="C49" s="38"/>
      <c r="D49" s="39"/>
      <c r="E49" s="33"/>
      <c r="F49" s="34"/>
      <c r="G49" s="35"/>
      <c r="H49" s="34"/>
      <c r="I49" s="35"/>
      <c r="J49" s="36"/>
    </row>
    <row r="50" spans="2:10" ht="15">
      <c r="B50" s="37"/>
      <c r="C50" s="38"/>
      <c r="D50" s="39"/>
      <c r="E50" s="33"/>
      <c r="F50" s="34"/>
      <c r="G50" s="35"/>
      <c r="H50" s="34"/>
      <c r="I50" s="35"/>
      <c r="J50" s="36"/>
    </row>
    <row r="51" spans="2:10" ht="15">
      <c r="B51" s="37"/>
      <c r="C51" s="38"/>
      <c r="D51" s="39"/>
      <c r="E51" s="33"/>
      <c r="F51" s="34"/>
      <c r="G51" s="35"/>
      <c r="H51" s="34"/>
      <c r="I51" s="35"/>
      <c r="J51" s="36"/>
    </row>
    <row r="52" spans="2:10" ht="15">
      <c r="B52" s="37"/>
      <c r="C52" s="38"/>
      <c r="D52" s="39"/>
      <c r="E52" s="33"/>
      <c r="F52" s="34"/>
      <c r="G52" s="35"/>
      <c r="H52" s="34"/>
      <c r="I52" s="35"/>
      <c r="J52" s="36"/>
    </row>
    <row r="53" spans="2:10" ht="15">
      <c r="B53" s="37"/>
      <c r="C53" s="38"/>
      <c r="D53" s="39"/>
      <c r="E53" s="33"/>
      <c r="F53" s="34"/>
      <c r="G53" s="35"/>
      <c r="H53" s="34"/>
      <c r="I53" s="35"/>
      <c r="J53" s="36"/>
    </row>
    <row r="54" spans="2:10" ht="15">
      <c r="B54" s="37"/>
      <c r="C54" s="38"/>
      <c r="D54" s="39"/>
      <c r="E54" s="33"/>
      <c r="F54" s="34"/>
      <c r="G54" s="35"/>
      <c r="H54" s="34"/>
      <c r="I54" s="35"/>
      <c r="J54" s="36"/>
    </row>
    <row r="55" spans="2:10" ht="15">
      <c r="B55" s="37"/>
      <c r="C55" s="38"/>
      <c r="D55" s="39"/>
      <c r="E55" s="33"/>
      <c r="F55" s="34"/>
      <c r="G55" s="35"/>
      <c r="H55" s="34"/>
      <c r="I55" s="35"/>
      <c r="J55" s="36"/>
    </row>
    <row r="56" spans="2:10" ht="15">
      <c r="B56" s="37"/>
      <c r="C56" s="38"/>
      <c r="D56" s="39"/>
      <c r="E56" s="33"/>
      <c r="F56" s="34"/>
      <c r="G56" s="35"/>
      <c r="H56" s="34"/>
      <c r="I56" s="35"/>
      <c r="J56" s="36"/>
    </row>
    <row r="57" spans="2:10" ht="15">
      <c r="B57" s="37"/>
      <c r="C57" s="38"/>
      <c r="D57" s="39"/>
      <c r="E57" s="33"/>
      <c r="F57" s="34"/>
      <c r="G57" s="35"/>
      <c r="H57" s="34"/>
      <c r="I57" s="35"/>
      <c r="J57" s="36"/>
    </row>
    <row r="58" spans="2:10" ht="15">
      <c r="B58" s="37"/>
      <c r="C58" s="38"/>
      <c r="D58" s="39"/>
      <c r="E58" s="33"/>
      <c r="F58" s="34"/>
      <c r="G58" s="35"/>
      <c r="H58" s="34"/>
      <c r="I58" s="35"/>
      <c r="J58" s="36"/>
    </row>
    <row r="59" spans="2:10" ht="15">
      <c r="B59" s="37"/>
      <c r="C59" s="38"/>
      <c r="D59" s="39"/>
      <c r="E59" s="33"/>
      <c r="F59" s="34"/>
      <c r="G59" s="35"/>
      <c r="H59" s="34"/>
      <c r="I59" s="35"/>
      <c r="J59" s="36"/>
    </row>
    <row r="60" spans="2:10" ht="15">
      <c r="B60" s="37"/>
      <c r="C60" s="38"/>
      <c r="D60" s="39"/>
      <c r="E60" s="33"/>
      <c r="F60" s="34"/>
      <c r="G60" s="35"/>
      <c r="H60" s="34"/>
      <c r="I60" s="35"/>
      <c r="J60" s="36"/>
    </row>
    <row r="61" spans="2:10" ht="15">
      <c r="B61" s="37"/>
      <c r="C61" s="38"/>
      <c r="D61" s="39"/>
      <c r="E61" s="33"/>
      <c r="F61" s="34"/>
      <c r="G61" s="35"/>
      <c r="H61" s="34"/>
      <c r="I61" s="35"/>
      <c r="J61" s="36"/>
    </row>
    <row r="62" spans="2:10" ht="15">
      <c r="B62" s="37"/>
      <c r="C62" s="38"/>
      <c r="D62" s="39"/>
      <c r="E62" s="33"/>
      <c r="F62" s="34"/>
      <c r="G62" s="35"/>
      <c r="H62" s="34"/>
      <c r="I62" s="35"/>
      <c r="J62" s="36"/>
    </row>
    <row r="63" spans="2:10" ht="15">
      <c r="B63" s="37"/>
      <c r="C63" s="38"/>
      <c r="D63" s="39"/>
      <c r="E63" s="33"/>
      <c r="F63" s="34"/>
      <c r="G63" s="35"/>
      <c r="H63" s="34"/>
      <c r="I63" s="35"/>
      <c r="J63" s="36"/>
    </row>
    <row r="64" spans="2:10" ht="15">
      <c r="B64" s="37"/>
      <c r="C64" s="38"/>
      <c r="D64" s="39"/>
      <c r="E64" s="33"/>
      <c r="F64" s="34"/>
      <c r="G64" s="35"/>
      <c r="H64" s="34"/>
      <c r="I64" s="35"/>
      <c r="J64" s="36"/>
    </row>
    <row r="65" spans="2:10" ht="15">
      <c r="B65" s="37"/>
      <c r="C65" s="38"/>
      <c r="D65" s="39"/>
      <c r="E65" s="33"/>
      <c r="F65" s="34"/>
      <c r="G65" s="35"/>
      <c r="H65" s="34"/>
      <c r="I65" s="35"/>
      <c r="J65" s="36"/>
    </row>
    <row r="66" spans="2:10" ht="15">
      <c r="B66" s="37"/>
      <c r="C66" s="38"/>
      <c r="D66" s="39"/>
      <c r="E66" s="33"/>
      <c r="F66" s="34"/>
      <c r="G66" s="35"/>
      <c r="H66" s="34"/>
      <c r="I66" s="35"/>
      <c r="J66" s="36"/>
    </row>
    <row r="67" spans="2:42" ht="15">
      <c r="B67" s="37"/>
      <c r="C67" s="38"/>
      <c r="D67" s="39"/>
      <c r="E67" s="33"/>
      <c r="F67" s="34"/>
      <c r="G67" s="35"/>
      <c r="H67" s="34"/>
      <c r="I67" s="35"/>
      <c r="J67" s="36"/>
      <c r="AB67"/>
      <c r="AC67" t="s">
        <v>49</v>
      </c>
      <c r="AD67" t="s">
        <v>50</v>
      </c>
      <c r="AE67" t="s">
        <v>51</v>
      </c>
      <c r="AF67" t="s">
        <v>52</v>
      </c>
      <c r="AG67" t="s">
        <v>53</v>
      </c>
      <c r="AH67" t="s">
        <v>54</v>
      </c>
      <c r="AI67" s="1" t="s">
        <v>55</v>
      </c>
      <c r="AJ67" s="1" t="s">
        <v>56</v>
      </c>
      <c r="AK67" s="1" t="s">
        <v>57</v>
      </c>
      <c r="AL67" s="1" t="s">
        <v>58</v>
      </c>
      <c r="AM67" s="1" t="s">
        <v>59</v>
      </c>
      <c r="AN67" s="1" t="s">
        <v>60</v>
      </c>
      <c r="AO67" s="1" t="s">
        <v>61</v>
      </c>
      <c r="AP67" s="1" t="s">
        <v>62</v>
      </c>
    </row>
    <row r="68" spans="2:34" ht="15">
      <c r="B68" s="37"/>
      <c r="C68" s="38"/>
      <c r="D68" s="39"/>
      <c r="E68" s="33"/>
      <c r="F68" s="34"/>
      <c r="G68" s="35"/>
      <c r="H68" s="34"/>
      <c r="I68" s="35"/>
      <c r="J68" s="36"/>
      <c r="AB68"/>
      <c r="AC68" t="s">
        <v>63</v>
      </c>
      <c r="AD68" t="s">
        <v>64</v>
      </c>
      <c r="AE68" t="s">
        <v>137</v>
      </c>
      <c r="AF68"/>
      <c r="AG68"/>
      <c r="AH68"/>
    </row>
  </sheetData>
  <sheetProtection sheet="1"/>
  <mergeCells count="10">
    <mergeCell ref="G6:H6"/>
    <mergeCell ref="I6:K6"/>
    <mergeCell ref="A8:D8"/>
    <mergeCell ref="E8:K8"/>
    <mergeCell ref="A1:K1"/>
    <mergeCell ref="B3:D3"/>
    <mergeCell ref="F3:K3"/>
    <mergeCell ref="B4:D4"/>
    <mergeCell ref="F4:K4"/>
    <mergeCell ref="B5:D5"/>
  </mergeCells>
  <dataValidations count="9">
    <dataValidation type="list" operator="equal" allowBlank="1" showInputMessage="1" showErrorMessage="1" prompt="Faites votre choix dans cette liste.&#10;Si vous êtes Professeur des Ecoles Stagiaires, choisissez votre équivalent adjoint." errorTitle="Attention" error="Choisissez votre statut dans la liste." sqref="B5:D5">
      <formula1>fonction</formula1>
    </dataValidation>
    <dataValidation operator="equal" allowBlank="1" showInputMessage="1" showErrorMessage="1" promptTitle="Date de début de l'activité" prompt="Entrez une heure au format HH:MM" sqref="B12:B68">
      <formula1>0</formula1>
    </dataValidation>
    <dataValidation operator="equal" allowBlank="1" showInputMessage="1" showErrorMessage="1" promptTitle="Date de début de l'activité" prompt="Entrez une date au format JJ/MM/AA." sqref="C12:C68">
      <formula1>0</formula1>
    </dataValidation>
    <dataValidation operator="equal" allowBlank="1" showInputMessage="1" showErrorMessage="1" promptTitle="Remarques éventuelles" prompt="Non obligatoire, utile pour grouper les APC ou comme rappel personnel." sqref="D12:D68">
      <formula1>0</formula1>
    </dataValidation>
    <dataValidation type="list" operator="equal" allowBlank="1" showInputMessage="1" promptTitle="Animations péda et formations" prompt="Entrez vos heures au format HH:MM." sqref="E12:E68">
      <formula1>Animations</formula1>
    </dataValidation>
    <dataValidation type="list" operator="equal" allowBlank="1" showInputMessage="1" promptTitle="Conseils d'école" prompt="Entrez vos heures au format HH:MM." sqref="F12:F68">
      <formula1>Conseils</formula1>
    </dataValidation>
    <dataValidation type="list" operator="equal" allowBlank="1" showInputMessage="1" promptTitle="Equipe parents PPS" prompt="Entrez vos heures au format HH:MM." sqref="G12:G68">
      <formula1>Autres</formula1>
    </dataValidation>
    <dataValidation operator="equal" allowBlank="1" showInputMessage="1" showErrorMessage="1" promptTitle="APC" prompt="Entrez vos heures au format HH:MM." sqref="H12:H68">
      <formula1>0</formula1>
    </dataValidation>
    <dataValidation type="list" operator="equal" allowBlank="1" showInputMessage="1" showErrorMessage="1" promptTitle="Partenaires projets et collège" prompt="Entrez vos heures au format HH:MM." sqref="I12:I68">
      <formula1>Autres</formula1>
    </dataValidation>
  </dataValidations>
  <hyperlinks>
    <hyperlink ref="E8" r:id="rId1" display="emmanuel.poirier@ac-lille.fr"/>
  </hyperlinks>
  <printOptions/>
  <pageMargins left="0.25" right="0.25" top="0.75" bottom="0.75" header="0.5118055555555555" footer="0.5118055555555555"/>
  <pageSetup fitToHeight="0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zoomScale="85" zoomScaleNormal="85" zoomScalePageLayoutView="0" workbookViewId="0" topLeftCell="A3">
      <selection activeCell="E3" sqref="E3:J3"/>
    </sheetView>
  </sheetViews>
  <sheetFormatPr defaultColWidth="10.7109375" defaultRowHeight="15"/>
  <cols>
    <col min="1" max="1" width="10.7109375" style="41" customWidth="1"/>
    <col min="2" max="2" width="11.57421875" style="41" customWidth="1"/>
    <col min="3" max="3" width="40.8515625" style="41" customWidth="1"/>
    <col min="4" max="8" width="11.57421875" style="41" customWidth="1"/>
    <col min="9" max="26" width="10.7109375" style="41" customWidth="1"/>
    <col min="27" max="27" width="27.140625" style="41" customWidth="1"/>
    <col min="28" max="16384" width="10.7109375" style="41" customWidth="1"/>
  </cols>
  <sheetData>
    <row r="1" spans="1:10" ht="36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ht="15">
      <c r="J2" s="42"/>
    </row>
    <row r="3" spans="1:10" ht="18.75">
      <c r="A3" s="43" t="s">
        <v>1</v>
      </c>
      <c r="B3" s="87" t="s">
        <v>43</v>
      </c>
      <c r="C3" s="87"/>
      <c r="D3" s="44" t="s">
        <v>2</v>
      </c>
      <c r="E3" s="87" t="s">
        <v>65</v>
      </c>
      <c r="F3" s="87"/>
      <c r="G3" s="87"/>
      <c r="H3" s="87"/>
      <c r="I3" s="87"/>
      <c r="J3" s="87"/>
    </row>
    <row r="4" spans="1:10" ht="18.75">
      <c r="A4" s="43" t="s">
        <v>3</v>
      </c>
      <c r="B4" s="88" t="s">
        <v>66</v>
      </c>
      <c r="C4" s="88"/>
      <c r="D4" s="44" t="s">
        <v>4</v>
      </c>
      <c r="E4" s="88" t="s">
        <v>67</v>
      </c>
      <c r="F4" s="88"/>
      <c r="G4" s="88"/>
      <c r="H4" s="88"/>
      <c r="I4" s="88"/>
      <c r="J4" s="88"/>
    </row>
    <row r="5" spans="1:10" ht="18.75">
      <c r="A5" s="45" t="s">
        <v>5</v>
      </c>
      <c r="B5" s="87" t="s">
        <v>32</v>
      </c>
      <c r="C5" s="87"/>
      <c r="D5" s="46"/>
      <c r="E5" s="47" t="s">
        <v>7</v>
      </c>
      <c r="F5" s="48">
        <f>VLOOKUP($B$5,$AA$10:$AG$23,7,0)</f>
        <v>3.375</v>
      </c>
      <c r="G5" s="49" t="s">
        <v>8</v>
      </c>
      <c r="H5" s="49"/>
      <c r="I5" s="49"/>
      <c r="J5" s="49"/>
    </row>
    <row r="6" spans="1:10" ht="15.75">
      <c r="A6" s="46"/>
      <c r="B6" s="46"/>
      <c r="C6" s="46"/>
      <c r="D6" s="46"/>
      <c r="E6" s="50" t="s">
        <v>9</v>
      </c>
      <c r="F6" s="83">
        <f>IF(F5-SUM(D12:H326)&lt;0,"aucune heure",F5-SUM(D12:H326))</f>
        <v>2.7708333333333335</v>
      </c>
      <c r="G6" s="83"/>
      <c r="H6" s="84" t="s">
        <v>10</v>
      </c>
      <c r="I6" s="84"/>
      <c r="J6" s="84"/>
    </row>
    <row r="7" spans="4:6" ht="42.75" customHeight="1">
      <c r="D7" s="51"/>
      <c r="E7" s="52"/>
      <c r="F7" s="51"/>
    </row>
    <row r="8" spans="1:10" ht="15">
      <c r="A8" s="85" t="s">
        <v>11</v>
      </c>
      <c r="B8" s="85"/>
      <c r="C8" s="85"/>
      <c r="D8" s="79" t="s">
        <v>12</v>
      </c>
      <c r="E8" s="79"/>
      <c r="F8" s="79"/>
      <c r="G8" s="79"/>
      <c r="H8" s="79"/>
      <c r="I8" s="79"/>
      <c r="J8" s="79"/>
    </row>
    <row r="9" spans="2:33" ht="105" customHeight="1">
      <c r="B9" s="53" t="s">
        <v>13</v>
      </c>
      <c r="C9" s="53" t="s">
        <v>14</v>
      </c>
      <c r="D9" s="54" t="s">
        <v>16</v>
      </c>
      <c r="E9" s="55" t="s">
        <v>17</v>
      </c>
      <c r="F9" s="56" t="s">
        <v>18</v>
      </c>
      <c r="G9" s="55" t="s">
        <v>19</v>
      </c>
      <c r="H9" s="56" t="s">
        <v>20</v>
      </c>
      <c r="AB9" s="57" t="s">
        <v>16</v>
      </c>
      <c r="AC9" s="58" t="s">
        <v>17</v>
      </c>
      <c r="AD9" s="57" t="s">
        <v>18</v>
      </c>
      <c r="AE9" s="58" t="s">
        <v>19</v>
      </c>
      <c r="AF9" s="57" t="s">
        <v>20</v>
      </c>
      <c r="AG9" s="58" t="s">
        <v>21</v>
      </c>
    </row>
    <row r="10" spans="2:33" ht="15">
      <c r="B10" s="59"/>
      <c r="C10" s="60" t="s">
        <v>25</v>
      </c>
      <c r="D10" s="61">
        <f>VLOOKUP($B$5,$AA$10:$AF$22,2,0)</f>
        <v>0.5625</v>
      </c>
      <c r="E10" s="61">
        <f>VLOOKUP($B$5,$AA$10:$AF$22,3,0)</f>
        <v>0.1875</v>
      </c>
      <c r="F10" s="61">
        <f>VLOOKUP($B$5,$AA$10:$AF$22,4,0)</f>
        <v>0.75</v>
      </c>
      <c r="G10" s="61">
        <f>VLOOKUP($B$5,$AA$10:$AF$22,5,0)</f>
        <v>1.125</v>
      </c>
      <c r="H10" s="61">
        <f>VLOOKUP($B$5,$AA$10:$AF$22,6,0)</f>
        <v>0.75</v>
      </c>
      <c r="AA10" s="62" t="s">
        <v>26</v>
      </c>
      <c r="AB10" s="63">
        <v>0.75</v>
      </c>
      <c r="AC10" s="63">
        <v>0.25</v>
      </c>
      <c r="AD10" s="63">
        <v>1</v>
      </c>
      <c r="AE10" s="63">
        <v>0</v>
      </c>
      <c r="AF10" s="63">
        <v>1</v>
      </c>
      <c r="AG10" s="63">
        <f aca="true" t="shared" si="0" ref="AG10:AG17">SUM(AB10:AF10)</f>
        <v>3</v>
      </c>
    </row>
    <row r="11" spans="1:33" ht="21">
      <c r="A11" s="64"/>
      <c r="B11" s="59"/>
      <c r="C11" s="65" t="s">
        <v>27</v>
      </c>
      <c r="D11" s="66">
        <f>IF(D10="Heures",$F$6,SUM(D12:D354))</f>
        <v>0.125</v>
      </c>
      <c r="E11" s="66">
        <f>IF(E10="à répartir",$F$6,SUM(E12:E354))</f>
        <v>0.0833333333333333</v>
      </c>
      <c r="F11" s="66">
        <f>IF(F10="selon",$F$6,SUM(F12:F354))</f>
        <v>0.1041666666666666</v>
      </c>
      <c r="G11" s="66">
        <f>IF(G10="vos",$F$6,SUM(G12:G354))</f>
        <v>0.25</v>
      </c>
      <c r="H11" s="66">
        <f>IF(H10="possibilités.",$F$6,SUM(H12:H354))</f>
        <v>0.0416666666666667</v>
      </c>
      <c r="AA11" s="62" t="s">
        <v>28</v>
      </c>
      <c r="AB11" s="63">
        <v>0.75</v>
      </c>
      <c r="AC11" s="63">
        <v>0.25</v>
      </c>
      <c r="AD11" s="63">
        <v>1</v>
      </c>
      <c r="AE11" s="63">
        <v>0.6666666666666671</v>
      </c>
      <c r="AF11" s="63">
        <v>1</v>
      </c>
      <c r="AG11" s="63">
        <f t="shared" si="0"/>
        <v>3.666666666666667</v>
      </c>
    </row>
    <row r="12" spans="2:33" ht="15">
      <c r="B12" s="67">
        <v>0.75</v>
      </c>
      <c r="C12" s="68">
        <v>41530</v>
      </c>
      <c r="D12" s="69"/>
      <c r="E12" s="70"/>
      <c r="F12" s="71">
        <v>0.0833333333333333</v>
      </c>
      <c r="G12" s="70"/>
      <c r="H12" s="71"/>
      <c r="AA12" s="62" t="s">
        <v>29</v>
      </c>
      <c r="AB12" s="63">
        <v>0.75</v>
      </c>
      <c r="AC12" s="63">
        <v>0.25</v>
      </c>
      <c r="AD12" s="63">
        <v>1</v>
      </c>
      <c r="AE12" s="63">
        <v>1.08333333333333</v>
      </c>
      <c r="AF12" s="63">
        <v>1</v>
      </c>
      <c r="AG12" s="63">
        <f t="shared" si="0"/>
        <v>4.08333333333333</v>
      </c>
    </row>
    <row r="13" spans="2:33" ht="15">
      <c r="B13" s="59">
        <v>0.375</v>
      </c>
      <c r="C13" s="72">
        <v>41528</v>
      </c>
      <c r="D13" s="73">
        <v>0.125</v>
      </c>
      <c r="E13" s="70"/>
      <c r="F13" s="71"/>
      <c r="G13" s="70"/>
      <c r="H13" s="71"/>
      <c r="AA13" s="62" t="s">
        <v>30</v>
      </c>
      <c r="AB13" s="63">
        <v>0.75</v>
      </c>
      <c r="AC13" s="63">
        <v>0.25</v>
      </c>
      <c r="AD13" s="63">
        <v>1</v>
      </c>
      <c r="AE13" s="63">
        <v>1.5</v>
      </c>
      <c r="AF13" s="63">
        <v>1</v>
      </c>
      <c r="AG13" s="63">
        <f t="shared" si="0"/>
        <v>4.5</v>
      </c>
    </row>
    <row r="14" spans="2:33" ht="15">
      <c r="B14" s="59">
        <v>0.6979166666666671</v>
      </c>
      <c r="C14" s="72" t="s">
        <v>68</v>
      </c>
      <c r="D14" s="73"/>
      <c r="E14" s="70"/>
      <c r="F14" s="71"/>
      <c r="G14" s="70">
        <v>0.25</v>
      </c>
      <c r="H14" s="71">
        <v>0.0416666666666667</v>
      </c>
      <c r="AA14" s="62" t="s">
        <v>31</v>
      </c>
      <c r="AB14" s="63">
        <v>0.75</v>
      </c>
      <c r="AC14" s="63">
        <v>0.25</v>
      </c>
      <c r="AD14" s="63">
        <v>1</v>
      </c>
      <c r="AE14" s="63">
        <v>1.5</v>
      </c>
      <c r="AF14" s="63">
        <v>1</v>
      </c>
      <c r="AG14" s="63">
        <f t="shared" si="0"/>
        <v>4.5</v>
      </c>
    </row>
    <row r="15" spans="2:33" ht="15">
      <c r="B15" s="59">
        <v>0.6979166666666671</v>
      </c>
      <c r="C15" s="72">
        <v>41593</v>
      </c>
      <c r="D15" s="73"/>
      <c r="E15" s="70"/>
      <c r="F15" s="71">
        <v>0.0208333333333333</v>
      </c>
      <c r="G15" s="70"/>
      <c r="H15" s="71"/>
      <c r="AA15" s="62" t="s">
        <v>32</v>
      </c>
      <c r="AB15" s="63">
        <v>0.5625</v>
      </c>
      <c r="AC15" s="63">
        <v>0.1875</v>
      </c>
      <c r="AD15" s="63">
        <v>0.75</v>
      </c>
      <c r="AE15" s="63">
        <v>1.125</v>
      </c>
      <c r="AF15" s="63">
        <v>0.75</v>
      </c>
      <c r="AG15" s="63">
        <f t="shared" si="0"/>
        <v>3.375</v>
      </c>
    </row>
    <row r="16" spans="2:33" ht="15">
      <c r="B16" s="59">
        <v>0.708333333333333</v>
      </c>
      <c r="C16" s="72">
        <v>41565</v>
      </c>
      <c r="D16" s="73"/>
      <c r="E16" s="70">
        <v>0.0833333333333333</v>
      </c>
      <c r="F16" s="71"/>
      <c r="G16" s="70"/>
      <c r="H16" s="71"/>
      <c r="AA16" s="62" t="s">
        <v>33</v>
      </c>
      <c r="AB16" s="63">
        <v>0.375</v>
      </c>
      <c r="AC16" s="63">
        <v>0.125</v>
      </c>
      <c r="AD16" s="63">
        <v>0.5</v>
      </c>
      <c r="AE16" s="63">
        <v>0.75</v>
      </c>
      <c r="AF16" s="63">
        <v>0.5</v>
      </c>
      <c r="AG16" s="63">
        <f t="shared" si="0"/>
        <v>2.25</v>
      </c>
    </row>
    <row r="17" spans="2:33" ht="15">
      <c r="B17" s="59"/>
      <c r="C17" s="74"/>
      <c r="D17" s="73"/>
      <c r="E17" s="70"/>
      <c r="F17" s="71"/>
      <c r="G17" s="70"/>
      <c r="H17" s="71"/>
      <c r="AA17" s="62" t="s">
        <v>34</v>
      </c>
      <c r="AB17" s="63">
        <v>0.1875</v>
      </c>
      <c r="AC17" s="63">
        <v>0.0625</v>
      </c>
      <c r="AD17" s="63">
        <v>0.25</v>
      </c>
      <c r="AE17" s="63">
        <v>0.375</v>
      </c>
      <c r="AF17" s="63">
        <v>0.25</v>
      </c>
      <c r="AG17" s="63">
        <f t="shared" si="0"/>
        <v>1.125</v>
      </c>
    </row>
    <row r="18" spans="2:33" ht="15">
      <c r="B18" s="59"/>
      <c r="C18" s="74"/>
      <c r="D18" s="73"/>
      <c r="E18" s="70"/>
      <c r="F18" s="71"/>
      <c r="G18" s="70"/>
      <c r="H18" s="71"/>
      <c r="AA18" s="62" t="s">
        <v>35</v>
      </c>
      <c r="AB18" s="75" t="s">
        <v>7</v>
      </c>
      <c r="AC18" s="75" t="s">
        <v>36</v>
      </c>
      <c r="AD18" s="75" t="s">
        <v>37</v>
      </c>
      <c r="AE18" s="75" t="s">
        <v>38</v>
      </c>
      <c r="AF18" s="75" t="s">
        <v>39</v>
      </c>
      <c r="AG18" s="63">
        <v>1.125</v>
      </c>
    </row>
    <row r="19" spans="2:33" ht="15">
      <c r="B19" s="59"/>
      <c r="C19" s="74"/>
      <c r="D19" s="73"/>
      <c r="E19" s="70"/>
      <c r="F19" s="71"/>
      <c r="G19" s="70"/>
      <c r="H19" s="71"/>
      <c r="AA19" s="62" t="s">
        <v>40</v>
      </c>
      <c r="AB19" s="75" t="s">
        <v>7</v>
      </c>
      <c r="AC19" s="75" t="s">
        <v>36</v>
      </c>
      <c r="AD19" s="75" t="s">
        <v>37</v>
      </c>
      <c r="AE19" s="75" t="s">
        <v>38</v>
      </c>
      <c r="AF19" s="75" t="s">
        <v>39</v>
      </c>
      <c r="AG19" s="63">
        <v>4.5</v>
      </c>
    </row>
    <row r="20" spans="2:33" ht="15">
      <c r="B20" s="59"/>
      <c r="C20" s="74"/>
      <c r="D20" s="73"/>
      <c r="E20" s="70"/>
      <c r="F20" s="71"/>
      <c r="G20" s="70"/>
      <c r="H20" s="71"/>
      <c r="AA20" s="62" t="s">
        <v>6</v>
      </c>
      <c r="AB20" s="75" t="s">
        <v>7</v>
      </c>
      <c r="AC20" s="75" t="s">
        <v>36</v>
      </c>
      <c r="AD20" s="75" t="s">
        <v>37</v>
      </c>
      <c r="AE20" s="75" t="s">
        <v>38</v>
      </c>
      <c r="AF20" s="75" t="s">
        <v>39</v>
      </c>
      <c r="AG20" s="63">
        <v>3.375</v>
      </c>
    </row>
    <row r="21" spans="2:33" ht="15">
      <c r="B21" s="59"/>
      <c r="C21" s="74"/>
      <c r="D21" s="73"/>
      <c r="E21" s="70"/>
      <c r="F21" s="71"/>
      <c r="G21" s="70"/>
      <c r="H21" s="71"/>
      <c r="AA21" s="62" t="s">
        <v>41</v>
      </c>
      <c r="AB21" s="75" t="s">
        <v>7</v>
      </c>
      <c r="AC21" s="75" t="s">
        <v>36</v>
      </c>
      <c r="AD21" s="75" t="s">
        <v>37</v>
      </c>
      <c r="AE21" s="75" t="s">
        <v>38</v>
      </c>
      <c r="AF21" s="75" t="s">
        <v>39</v>
      </c>
      <c r="AG21" s="63">
        <v>2.25</v>
      </c>
    </row>
    <row r="22" spans="2:33" ht="15">
      <c r="B22" s="59"/>
      <c r="C22" s="74"/>
      <c r="D22" s="73"/>
      <c r="E22" s="70"/>
      <c r="F22" s="71"/>
      <c r="G22" s="70"/>
      <c r="H22" s="71"/>
      <c r="AA22" s="62" t="s">
        <v>42</v>
      </c>
      <c r="AB22" s="75" t="s">
        <v>7</v>
      </c>
      <c r="AC22" s="75" t="s">
        <v>36</v>
      </c>
      <c r="AD22" s="75" t="s">
        <v>37</v>
      </c>
      <c r="AE22" s="75" t="s">
        <v>38</v>
      </c>
      <c r="AF22" s="75" t="s">
        <v>39</v>
      </c>
      <c r="AG22" s="63">
        <v>1.125</v>
      </c>
    </row>
    <row r="23" spans="2:8" ht="15">
      <c r="B23" s="59"/>
      <c r="C23" s="74"/>
      <c r="D23" s="73"/>
      <c r="E23" s="70"/>
      <c r="F23" s="71"/>
      <c r="G23" s="70"/>
      <c r="H23" s="71"/>
    </row>
    <row r="24" spans="2:8" ht="15">
      <c r="B24" s="59"/>
      <c r="C24" s="74"/>
      <c r="D24" s="73"/>
      <c r="E24" s="70"/>
      <c r="F24" s="71"/>
      <c r="G24" s="70"/>
      <c r="H24" s="71"/>
    </row>
    <row r="25" spans="2:8" ht="15">
      <c r="B25" s="59"/>
      <c r="C25" s="74"/>
      <c r="D25" s="73"/>
      <c r="E25" s="70"/>
      <c r="F25" s="71"/>
      <c r="G25" s="70"/>
      <c r="H25" s="71"/>
    </row>
    <row r="26" spans="2:8" ht="15">
      <c r="B26" s="59"/>
      <c r="C26" s="74"/>
      <c r="D26" s="73"/>
      <c r="E26" s="70"/>
      <c r="F26" s="71"/>
      <c r="G26" s="70"/>
      <c r="H26" s="71"/>
    </row>
    <row r="27" spans="2:60" ht="15">
      <c r="B27" s="59"/>
      <c r="C27" s="74"/>
      <c r="D27" s="73"/>
      <c r="E27" s="70"/>
      <c r="F27" s="71"/>
      <c r="G27" s="70"/>
      <c r="H27" s="71"/>
      <c r="AA27" s="41" t="s">
        <v>43</v>
      </c>
      <c r="AB27" s="41" t="s">
        <v>69</v>
      </c>
      <c r="AC27" s="41" t="s">
        <v>70</v>
      </c>
      <c r="AD27" s="41" t="s">
        <v>71</v>
      </c>
      <c r="AE27" s="41" t="s">
        <v>72</v>
      </c>
      <c r="AF27" s="41" t="s">
        <v>73</v>
      </c>
      <c r="AG27" s="41" t="s">
        <v>74</v>
      </c>
      <c r="AH27" s="41" t="s">
        <v>75</v>
      </c>
      <c r="AI27" s="41" t="s">
        <v>76</v>
      </c>
      <c r="AJ27" s="41" t="s">
        <v>77</v>
      </c>
      <c r="AK27" s="41" t="s">
        <v>78</v>
      </c>
      <c r="AL27" s="41" t="s">
        <v>79</v>
      </c>
      <c r="AM27" s="41" t="s">
        <v>80</v>
      </c>
      <c r="AN27" s="41" t="s">
        <v>81</v>
      </c>
      <c r="AO27" s="41" t="s">
        <v>82</v>
      </c>
      <c r="AP27" s="41" t="s">
        <v>83</v>
      </c>
      <c r="AQ27" s="41" t="s">
        <v>84</v>
      </c>
      <c r="AR27" s="41" t="s">
        <v>85</v>
      </c>
      <c r="AS27" s="41" t="s">
        <v>86</v>
      </c>
      <c r="AT27" s="41" t="s">
        <v>87</v>
      </c>
      <c r="AU27" s="41" t="s">
        <v>88</v>
      </c>
      <c r="AV27" s="41" t="s">
        <v>65</v>
      </c>
      <c r="AW27" s="41" t="s">
        <v>89</v>
      </c>
      <c r="AX27" s="41" t="s">
        <v>90</v>
      </c>
      <c r="AY27" s="41" t="s">
        <v>91</v>
      </c>
      <c r="AZ27" s="41" t="s">
        <v>92</v>
      </c>
      <c r="BA27" s="41" t="s">
        <v>93</v>
      </c>
      <c r="BB27" s="41" t="s">
        <v>94</v>
      </c>
      <c r="BC27" s="41" t="s">
        <v>95</v>
      </c>
      <c r="BD27" s="41" t="s">
        <v>96</v>
      </c>
      <c r="BE27" s="41" t="s">
        <v>97</v>
      </c>
      <c r="BF27" s="41" t="s">
        <v>98</v>
      </c>
      <c r="BG27" s="41" t="s">
        <v>99</v>
      </c>
      <c r="BH27" s="41" t="s">
        <v>100</v>
      </c>
    </row>
    <row r="28" spans="2:44" ht="15">
      <c r="B28" s="59"/>
      <c r="C28" s="74"/>
      <c r="D28" s="73"/>
      <c r="E28" s="70"/>
      <c r="F28" s="71"/>
      <c r="G28" s="70"/>
      <c r="H28" s="71"/>
      <c r="AA28" s="41" t="s">
        <v>101</v>
      </c>
      <c r="AB28" s="41" t="s">
        <v>102</v>
      </c>
      <c r="AC28" s="41" t="s">
        <v>103</v>
      </c>
      <c r="AD28" s="41" t="s">
        <v>104</v>
      </c>
      <c r="AE28" s="41" t="s">
        <v>105</v>
      </c>
      <c r="AF28" s="41" t="s">
        <v>106</v>
      </c>
      <c r="AG28" s="41" t="s">
        <v>107</v>
      </c>
      <c r="AH28" s="41" t="s">
        <v>108</v>
      </c>
      <c r="AI28" s="41" t="s">
        <v>109</v>
      </c>
      <c r="AJ28" s="41" t="s">
        <v>110</v>
      </c>
      <c r="AK28" s="41" t="s">
        <v>111</v>
      </c>
      <c r="AL28" s="41" t="s">
        <v>112</v>
      </c>
      <c r="AM28" s="41" t="s">
        <v>99</v>
      </c>
      <c r="AN28" s="41" t="s">
        <v>113</v>
      </c>
      <c r="AO28" s="41" t="s">
        <v>114</v>
      </c>
      <c r="AP28" s="41" t="s">
        <v>115</v>
      </c>
      <c r="AQ28" s="41" t="s">
        <v>116</v>
      </c>
      <c r="AR28" s="41" t="s">
        <v>117</v>
      </c>
    </row>
    <row r="29" spans="2:30" ht="15">
      <c r="B29" s="59"/>
      <c r="C29" s="74"/>
      <c r="D29" s="73"/>
      <c r="E29" s="70"/>
      <c r="F29" s="71"/>
      <c r="G29" s="70"/>
      <c r="H29" s="71"/>
      <c r="AA29" s="41" t="s">
        <v>44</v>
      </c>
      <c r="AB29" s="41" t="s">
        <v>118</v>
      </c>
      <c r="AC29" s="41" t="s">
        <v>119</v>
      </c>
      <c r="AD29" s="41" t="s">
        <v>120</v>
      </c>
    </row>
    <row r="30" spans="2:30" ht="15">
      <c r="B30" s="59"/>
      <c r="C30" s="74"/>
      <c r="D30" s="73"/>
      <c r="E30" s="70"/>
      <c r="F30" s="71"/>
      <c r="G30" s="70"/>
      <c r="H30" s="71"/>
      <c r="AA30" s="41" t="s">
        <v>121</v>
      </c>
      <c r="AB30" s="41" t="s">
        <v>122</v>
      </c>
      <c r="AC30" s="41" t="s">
        <v>123</v>
      </c>
      <c r="AD30" s="41" t="s">
        <v>124</v>
      </c>
    </row>
    <row r="31" spans="2:28" ht="15">
      <c r="B31" s="59"/>
      <c r="C31" s="74"/>
      <c r="D31" s="73"/>
      <c r="E31" s="70"/>
      <c r="F31" s="71"/>
      <c r="G31" s="70"/>
      <c r="H31" s="71"/>
      <c r="AA31" s="41" t="s">
        <v>125</v>
      </c>
      <c r="AB31" s="41" t="s">
        <v>126</v>
      </c>
    </row>
    <row r="32" spans="2:29" ht="15">
      <c r="B32" s="59"/>
      <c r="C32" s="74"/>
      <c r="D32" s="73"/>
      <c r="E32" s="70"/>
      <c r="F32" s="71"/>
      <c r="G32" s="70"/>
      <c r="H32" s="71"/>
      <c r="AA32" s="41" t="s">
        <v>45</v>
      </c>
      <c r="AB32" s="41" t="s">
        <v>127</v>
      </c>
      <c r="AC32" s="41" t="s">
        <v>128</v>
      </c>
    </row>
    <row r="33" spans="2:28" ht="15">
      <c r="B33" s="59"/>
      <c r="C33" s="74"/>
      <c r="D33" s="73"/>
      <c r="E33" s="70"/>
      <c r="F33" s="71"/>
      <c r="G33" s="70"/>
      <c r="H33" s="71"/>
      <c r="AA33" s="41" t="s">
        <v>46</v>
      </c>
      <c r="AB33" s="41" t="s">
        <v>129</v>
      </c>
    </row>
    <row r="34" spans="2:30" ht="15">
      <c r="B34" s="59"/>
      <c r="C34" s="74"/>
      <c r="D34" s="73"/>
      <c r="E34" s="70"/>
      <c r="F34" s="71"/>
      <c r="G34" s="70"/>
      <c r="H34" s="71"/>
      <c r="AA34" s="41" t="s">
        <v>47</v>
      </c>
      <c r="AB34" s="41" t="s">
        <v>130</v>
      </c>
      <c r="AC34" s="41" t="s">
        <v>131</v>
      </c>
      <c r="AD34" s="41" t="s">
        <v>132</v>
      </c>
    </row>
    <row r="35" spans="2:29" ht="15">
      <c r="B35" s="59"/>
      <c r="C35" s="74"/>
      <c r="D35" s="73"/>
      <c r="E35" s="70"/>
      <c r="F35" s="71"/>
      <c r="G35" s="70"/>
      <c r="H35" s="71"/>
      <c r="AA35" s="41" t="s">
        <v>48</v>
      </c>
      <c r="AB35" s="41" t="s">
        <v>133</v>
      </c>
      <c r="AC35" s="41" t="s">
        <v>134</v>
      </c>
    </row>
  </sheetData>
  <sheetProtection password="C760" sheet="1"/>
  <mergeCells count="10">
    <mergeCell ref="F6:G6"/>
    <mergeCell ref="H6:J6"/>
    <mergeCell ref="A8:C8"/>
    <mergeCell ref="D8:J8"/>
    <mergeCell ref="A1:J1"/>
    <mergeCell ref="B3:C3"/>
    <mergeCell ref="E3:J3"/>
    <mergeCell ref="B4:C4"/>
    <mergeCell ref="E4:J4"/>
    <mergeCell ref="B5:C5"/>
  </mergeCells>
  <dataValidations count="10">
    <dataValidation errorStyle="information" type="list" operator="equal" allowBlank="1" showInputMessage="1" showErrorMessage="1" promptTitle="Choix de la ville" prompt="Si vous êtes de la circonscription de Dunkerque centre ou St Pol, choisissez dans la liste.&#10;Sinon, entrez manuellement le nom celle-ci." errorTitle="Hors circonscription ?" error="N'entrez manuellement la ville que si vous êtes en dehors de DK/St Pol." sqref="B3:C3">
      <formula1>ville</formula1>
    </dataValidation>
    <dataValidation errorStyle="information" type="list" operator="equal" allowBlank="1" showInputMessage="1" showErrorMessage="1" prompt="Choisissez dans la liste ou écrivez le nom de votre école." errorTitle="Hors circonscription ?" error="Si vous êtes de la circonscription de DK Centre / DK St Pol, vous pouvez sélectionner votre école dans la liste." sqref="E3:J3">
      <formula1>INDIRECT($B$3)</formula1>
    </dataValidation>
    <dataValidation type="list" operator="equal" allowBlank="1" showInputMessage="1" showErrorMessage="1" prompt="Faites votre choix dans cette liste.&#10;Si vous êtes Professeur des Ecoles Stagiaires, choisissez votre équivalent adjoint." errorTitle="Attention" error="Choisissez votre statut dans la liste." sqref="B5:C5">
      <formula1>fonction</formula1>
    </dataValidation>
    <dataValidation operator="equal" allowBlank="1" showInputMessage="1" showErrorMessage="1" promptTitle="Date de début de l'activité" prompt="Entrez une heure au format HH:MM" sqref="B12:B35">
      <formula1>0</formula1>
    </dataValidation>
    <dataValidation operator="equal" allowBlank="1" showInputMessage="1" showErrorMessage="1" promptTitle="APC" prompt="Entrez vos heures au format HH:MM." sqref="G12:G35">
      <formula1>0</formula1>
    </dataValidation>
    <dataValidation operator="equal" allowBlank="1" showInputMessage="1" showErrorMessage="1" promptTitle="Date" prompt="Entrez la date aux formats :&#10;10/09/13&#10;10 septembre&#10;&#10;Dans le cadre d'APC, vous pouvez entrer de (date) à (date) et grouper les heures." sqref="C12:C35">
      <formula1>0</formula1>
    </dataValidation>
    <dataValidation operator="equal" allowBlank="1" showInputMessage="1" showErrorMessage="1" promptTitle="Animations péda et formations" prompt="Entrez vos heures au format HH:MM." sqref="D12:D35">
      <formula1>0</formula1>
    </dataValidation>
    <dataValidation operator="equal" allowBlank="1" showInputMessage="1" showErrorMessage="1" promptTitle="Conseils d'école" prompt="Entrez vos heures au format HH:MM." sqref="E12:E35">
      <formula1>0</formula1>
    </dataValidation>
    <dataValidation operator="equal" allowBlank="1" showInputMessage="1" showErrorMessage="1" promptTitle="Equipe parents PPS" prompt="Entrez vos heures au format HH:MM." sqref="F12:F35">
      <formula1>0</formula1>
    </dataValidation>
    <dataValidation operator="equal" allowBlank="1" showInputMessage="1" showErrorMessage="1" promptTitle="Partenaires projets et collège" prompt="Entrez vos heures au format HH:MM." sqref="H12:H35">
      <formula1>0</formula1>
    </dataValidation>
  </dataValidations>
  <hyperlinks>
    <hyperlink ref="D8" r:id="rId1" display="emmanuel.poirier@ac-lille.fr"/>
  </hyperlink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Emmanuel Poirier</cp:lastModifiedBy>
  <dcterms:modified xsi:type="dcterms:W3CDTF">2017-09-12T08:04:02Z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